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3000" windowHeight="1875" firstSheet="1" activeTab="5"/>
  </bookViews>
  <sheets>
    <sheet name="1-5 пункт отчета" sheetId="1" r:id="rId1"/>
    <sheet name="Сводная ведомость" sheetId="2" r:id="rId2"/>
    <sheet name="Показатели лечебной работы" sheetId="3" r:id="rId3"/>
    <sheet name="Профил. и санпросвет работа" sheetId="4" r:id="rId4"/>
    <sheet name="Список оборудования" sheetId="5" r:id="rId5"/>
    <sheet name="Список врачей" sheetId="6" r:id="rId6"/>
  </sheets>
  <definedNames>
    <definedName name="_xlnm.Print_Area" localSheetId="0">'1-5 пункт отчета'!$A$1:$I$57</definedName>
    <definedName name="_xlnm.Print_Area" localSheetId="2">'Показатели лечебной работы'!$A$1:$C$74</definedName>
    <definedName name="_xlnm.Print_Area" localSheetId="3">'Профил. и санпросвет работа'!$A$1:$F$28</definedName>
    <definedName name="_xlnm.Print_Area" localSheetId="1">'Сводная ведомость'!$A$1:$P$56</definedName>
    <definedName name="_xlnm.Print_Area" localSheetId="5">'Список врачей'!$A$1:$J$13</definedName>
  </definedNames>
  <calcPr fullCalcOnLoad="1"/>
</workbook>
</file>

<file path=xl/sharedStrings.xml><?xml version="1.0" encoding="utf-8"?>
<sst xmlns="http://schemas.openxmlformats.org/spreadsheetml/2006/main" count="279" uniqueCount="221">
  <si>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Дошкольников: </t>
    </r>
  </si>
  <si>
    <t xml:space="preserve">а)организованные </t>
  </si>
  <si>
    <t xml:space="preserve">б)неорганизованные </t>
  </si>
  <si>
    <t>ВСЕГО</t>
  </si>
  <si>
    <t>II.  Количество обслуживаемых детских учреждений: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</si>
  <si>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Общеобразовательных школ 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</si>
  <si>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Интернатов 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</si>
  <si>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Школ-лицеев 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</si>
  <si>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Гимназий 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</si>
  <si>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Детских садов и детских яслей </t>
    </r>
  </si>
  <si>
    <r>
      <t>6.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Детских домов </t>
    </r>
  </si>
  <si>
    <t xml:space="preserve">2.  Школьников до 14 лет </t>
  </si>
  <si>
    <t xml:space="preserve">3.  Подростков от 15 до 18 лет  </t>
  </si>
  <si>
    <t>7. Профессиональные училища</t>
  </si>
  <si>
    <t xml:space="preserve">кол-во </t>
  </si>
  <si>
    <t>номера образовательных учреждений учреждений</t>
  </si>
  <si>
    <t>III. Количество стоматологических кабинетов и кресел :</t>
  </si>
  <si>
    <t>Кабинеты</t>
  </si>
  <si>
    <t>Терапевтических</t>
  </si>
  <si>
    <t>Хирургических</t>
  </si>
  <si>
    <t>Смешанного приема</t>
  </si>
  <si>
    <t>Ортодонтических</t>
  </si>
  <si>
    <t>Профилактически-терапевтических (в школах, интернатах и т.д.)</t>
  </si>
  <si>
    <t>Кресла</t>
  </si>
  <si>
    <t>Специалисты</t>
  </si>
  <si>
    <t>Зубные врачи</t>
  </si>
  <si>
    <t>Всего стоматологов и зубных врачей</t>
  </si>
  <si>
    <t>занято</t>
  </si>
  <si>
    <t>физ.лиц</t>
  </si>
  <si>
    <t>Медсестры</t>
  </si>
  <si>
    <t>Санитарки</t>
  </si>
  <si>
    <t xml:space="preserve">терапевтическое отделение </t>
  </si>
  <si>
    <t>Врачи-стоматологи детские</t>
  </si>
  <si>
    <t xml:space="preserve">Врачи-стоматологи хирурги </t>
  </si>
  <si>
    <t>ортодонтическое отделение</t>
  </si>
  <si>
    <t xml:space="preserve">Врач-ортодонт </t>
  </si>
  <si>
    <t>Зубной техник</t>
  </si>
  <si>
    <t>Медсестра</t>
  </si>
  <si>
    <t>Санитарка</t>
  </si>
  <si>
    <t>ВСЕГО врачей и зубных врачей</t>
  </si>
  <si>
    <t>ВСЕГО медсестер</t>
  </si>
  <si>
    <t>ВСЕГО санитарок</t>
  </si>
  <si>
    <t>IV.Кадры</t>
  </si>
  <si>
    <t>Принято</t>
  </si>
  <si>
    <t>Зубные техники</t>
  </si>
  <si>
    <t>Уволено</t>
  </si>
  <si>
    <t>Врачи-стоматологи (детские, хирурги, ортодонты)</t>
  </si>
  <si>
    <t>Медицинские сестры</t>
  </si>
  <si>
    <t>штатные</t>
  </si>
  <si>
    <t>пенси-онеры</t>
  </si>
  <si>
    <t>V.Движение кадров</t>
  </si>
  <si>
    <r>
      <t>I.</t>
    </r>
    <r>
      <rPr>
        <b/>
        <sz val="7"/>
        <color indexed="8"/>
        <rFont val="Times New Roman"/>
        <family val="1"/>
      </rPr>
      <t xml:space="preserve">                  </t>
    </r>
    <r>
      <rPr>
        <b/>
        <sz val="14"/>
        <color indexed="8"/>
        <rFont val="Times New Roman"/>
        <family val="1"/>
      </rPr>
      <t>Обслуживаемое детское население:</t>
    </r>
  </si>
  <si>
    <t>(наименование учреждения)</t>
  </si>
  <si>
    <t xml:space="preserve">а) по терапии </t>
  </si>
  <si>
    <t xml:space="preserve">б) по хирургии  </t>
  </si>
  <si>
    <t xml:space="preserve">в) по ортодонтии </t>
  </si>
  <si>
    <t xml:space="preserve">г) по смешанному приему </t>
  </si>
  <si>
    <t>Хирургическая помощь оказывалась:</t>
  </si>
  <si>
    <t>1.Число посещений в день</t>
  </si>
  <si>
    <t xml:space="preserve">3.Число пломб в день </t>
  </si>
  <si>
    <t xml:space="preserve">4.Число санаций в день </t>
  </si>
  <si>
    <t xml:space="preserve">5.Процент санированных к первично обратившимся </t>
  </si>
  <si>
    <r>
      <t>6.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Осложнения после удаления зубов </t>
    </r>
  </si>
  <si>
    <r>
      <t>7.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Число направленных в ОК поликлинику </t>
    </r>
  </si>
  <si>
    <r>
      <t>8.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УЕТ всего </t>
    </r>
  </si>
  <si>
    <r>
      <t>5.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Число лиц, лечившихся по поводу периостита, абсцесса, флегмоны </t>
    </r>
  </si>
  <si>
    <t>Принято больных</t>
  </si>
  <si>
    <t>Запломбировано зубов</t>
  </si>
  <si>
    <t>Вылечено зубов по поводу осложненного кариеса в одно посещение</t>
  </si>
  <si>
    <t>Кол-во пломб из композитов</t>
  </si>
  <si>
    <t>Всего</t>
  </si>
  <si>
    <t>В том числе по поводу</t>
  </si>
  <si>
    <t>Кариеса</t>
  </si>
  <si>
    <t>Его осложнений</t>
  </si>
  <si>
    <t>Постоянных зубов</t>
  </si>
  <si>
    <t>Молочных зубов</t>
  </si>
  <si>
    <t>Постоянных</t>
  </si>
  <si>
    <t>Молочных</t>
  </si>
  <si>
    <t>Слизистой оболочки полости рта</t>
  </si>
  <si>
    <t>Удалено зубов</t>
  </si>
  <si>
    <t>Произведено операций</t>
  </si>
  <si>
    <t>Всего санировано в порядке плановой санации и по обращению</t>
  </si>
  <si>
    <t>Профилактическая работа</t>
  </si>
  <si>
    <t>Выработано условных единиц трудоемкости УЕТ</t>
  </si>
  <si>
    <t>Молочного прикуса (ВСЕГО)</t>
  </si>
  <si>
    <t>В том числе по поводу заболеваний пародонта молочного прикуса</t>
  </si>
  <si>
    <t>Постоянного прикуса (ВСЕГО)</t>
  </si>
  <si>
    <t>Осмотрено в порядке плановой санации</t>
  </si>
  <si>
    <t>Проведен курс профилактических мероприятий</t>
  </si>
  <si>
    <t>Код формы</t>
  </si>
  <si>
    <t>Код учреждения</t>
  </si>
  <si>
    <t>Мед.документ.</t>
  </si>
  <si>
    <t>СВОДНАЯ ВЕДОМОСТЬ</t>
  </si>
  <si>
    <t>учета работы врача-стоматолога (зубного врача)</t>
  </si>
  <si>
    <t>(месяц)</t>
  </si>
  <si>
    <t>(подпись)</t>
  </si>
  <si>
    <t>(расшифровка подписи)</t>
  </si>
  <si>
    <t>всего, в т.ч.</t>
  </si>
  <si>
    <t>до 14 лет</t>
  </si>
  <si>
    <t>15-17 лет</t>
  </si>
  <si>
    <t xml:space="preserve">Проведен курс лечения </t>
  </si>
  <si>
    <t>Показатели</t>
  </si>
  <si>
    <t>% охвата осмотрами</t>
  </si>
  <si>
    <t>% санированных от нужд.</t>
  </si>
  <si>
    <t>ИТОГО</t>
  </si>
  <si>
    <t xml:space="preserve">6.Процент вылеченного осложненного кариеса в одно посещение </t>
  </si>
  <si>
    <t>7.Соотношение пломб лечебных к профилактическим</t>
  </si>
  <si>
    <t xml:space="preserve">8.Соотношение пломб к количеству удаленных постоянных зубов </t>
  </si>
  <si>
    <t xml:space="preserve">9.Соотношение пломб к количеству удаленных молочных зубов </t>
  </si>
  <si>
    <t xml:space="preserve">14.Количество посещений на 1 пломбу </t>
  </si>
  <si>
    <t>1. Количество посещений всего</t>
  </si>
  <si>
    <t xml:space="preserve">     а) на хирургическом приеме? </t>
  </si>
  <si>
    <t xml:space="preserve">     б) на смешанном приеме?</t>
  </si>
  <si>
    <r>
      <t>1.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Число посещений в день </t>
    </r>
  </si>
  <si>
    <r>
      <t>2.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 xml:space="preserve">Число удалений в день </t>
    </r>
  </si>
  <si>
    <r>
      <t>3.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imes New Roman"/>
        <family val="1"/>
      </rPr>
      <t>Число амбулаторных операций в день</t>
    </r>
  </si>
  <si>
    <t xml:space="preserve">4. УЕТ в день </t>
  </si>
  <si>
    <t>% нуждавшихся в санации от осмотренных</t>
  </si>
  <si>
    <t xml:space="preserve">УЕТ по профилактической работе </t>
  </si>
  <si>
    <t xml:space="preserve">Число пломб </t>
  </si>
  <si>
    <t>(да/нет)</t>
  </si>
  <si>
    <t xml:space="preserve">12.УЕТ (лечебных) на одно посещение </t>
  </si>
  <si>
    <t xml:space="preserve">13.УЕТ (лечебных) на одну пломбу </t>
  </si>
  <si>
    <t xml:space="preserve">    в т.ч. ортодонтических аппаратов</t>
  </si>
  <si>
    <t>Санбюллетени</t>
  </si>
  <si>
    <t>Выступления по радио</t>
  </si>
  <si>
    <t>Статьи в периодической печати</t>
  </si>
  <si>
    <t>Уголки здоровья</t>
  </si>
  <si>
    <t xml:space="preserve">Уроки здоровья </t>
  </si>
  <si>
    <t>Конференции</t>
  </si>
  <si>
    <t>Лекции</t>
  </si>
  <si>
    <t>Беседы</t>
  </si>
  <si>
    <t>Наименование</t>
  </si>
  <si>
    <t xml:space="preserve">Количество, всего </t>
  </si>
  <si>
    <t>Наименование ЛПУ</t>
  </si>
  <si>
    <t>Год выпуска</t>
  </si>
  <si>
    <t>Кол-во</t>
  </si>
  <si>
    <r>
      <rPr>
        <sz val="14"/>
        <rFont val="Times New Roman"/>
        <family val="1"/>
      </rPr>
      <t>Наименование оборудование</t>
    </r>
  </si>
  <si>
    <r>
      <rPr>
        <sz val="12"/>
        <rFont val="Times New Roman"/>
        <family val="1"/>
      </rPr>
      <t>№ п/п</t>
    </r>
  </si>
  <si>
    <t>Фамилия, имя, отчество (полностью)</t>
  </si>
  <si>
    <t>Дата рождения (число, месяц, год)</t>
  </si>
  <si>
    <t>Специальность (должность),     стаж работы</t>
  </si>
  <si>
    <t>Год получения сертификата</t>
  </si>
  <si>
    <t>20       г.</t>
  </si>
  <si>
    <t>приме-чание</t>
  </si>
  <si>
    <t>из них первичных</t>
  </si>
  <si>
    <t>Заболевания пародонта</t>
  </si>
  <si>
    <t xml:space="preserve">Всего </t>
  </si>
  <si>
    <t>Гигиенисты стоматологические</t>
  </si>
  <si>
    <t>Число посещений врачей-стоматологов, зубных врачей и гигиенистов стоматологических</t>
  </si>
  <si>
    <t>№ строки</t>
  </si>
  <si>
    <t>Сельские жители (из строки 1)</t>
  </si>
  <si>
    <t>из них:</t>
  </si>
  <si>
    <t>первичных</t>
  </si>
  <si>
    <t>с профилакти-ческой и иными целями</t>
  </si>
  <si>
    <t>Контингент</t>
  </si>
  <si>
    <t>Сельские жители (из строки 5)</t>
  </si>
  <si>
    <t>Сельские жители (из строки 9)</t>
  </si>
  <si>
    <t>Врачи-стоматологи, врачи-стоматологи детские, врачи-стоматологи хирурги (только детский врачебный прием)</t>
  </si>
  <si>
    <t>Проверка для графы 3 и 6  данный столбец не для печати (гр.3 &gt;= гр.6)</t>
  </si>
  <si>
    <t>Проверка для графы 4 и 7  данный столбец не для печати (гр.4 &gt;= гр.7)</t>
  </si>
  <si>
    <t>(подпись, расшифровка подписи медицинского статистика или сотрудника, ответственного за разработку ведомости, его телефон)</t>
  </si>
  <si>
    <t xml:space="preserve">                    (руководитель)                     </t>
  </si>
  <si>
    <t>М.П.</t>
  </si>
  <si>
    <t>Проверка для графы 8  (гр. 8  = гр. 9 + гр.10 + гр.11+гр.12) данный столбец не для печати</t>
  </si>
  <si>
    <t>стоматологической поликлиники, отделения, кабинета</t>
  </si>
  <si>
    <t>Врачи-стоматологи (работающие на детском приеме)</t>
  </si>
  <si>
    <t>Из числа осмотренных нуждалось в санации (из гр. 23)</t>
  </si>
  <si>
    <t>Санировано из числа выявленных при плановой санации (из гр.24)</t>
  </si>
  <si>
    <t>Подлежало осмотру</t>
  </si>
  <si>
    <t>Квалификационная категория, год присвоения (последней действующей)</t>
  </si>
  <si>
    <t>Нужд. в серт.(если нуждается то указать в каком году)</t>
  </si>
  <si>
    <t>Когда и какое учебное заведение окончил</t>
  </si>
  <si>
    <t>Когда и где проход. последнее повышение квалификации или профессиональную переподготовку</t>
  </si>
  <si>
    <t xml:space="preserve"> </t>
  </si>
  <si>
    <t xml:space="preserve">Число осмотренных лиц в день </t>
  </si>
  <si>
    <t xml:space="preserve">Число санированных в день </t>
  </si>
  <si>
    <t xml:space="preserve">Число пломб в день 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</si>
  <si>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УЕТ в день </t>
    </r>
  </si>
  <si>
    <t>15-17 лет (включительно)</t>
  </si>
  <si>
    <t>до 14 лет (включительно)</t>
  </si>
  <si>
    <t>по заболеванию</t>
  </si>
  <si>
    <t>по профилактике</t>
  </si>
  <si>
    <t>д) по профилактической работе</t>
  </si>
  <si>
    <t>VI. Показатели работы учреждения</t>
  </si>
  <si>
    <t>6.1. Число рабочих дней за  год ВСЕГО</t>
  </si>
  <si>
    <t>6.3. Хирургическая помощь</t>
  </si>
  <si>
    <t>в том числе по ортодонтии</t>
  </si>
  <si>
    <t>6.3.1. Качественные показатели хирургической помощи.</t>
  </si>
  <si>
    <t xml:space="preserve">6.4. Ортодонтическая помощь </t>
  </si>
  <si>
    <t xml:space="preserve">6.4.1. Качественные показатели ортодонтической помощи </t>
  </si>
  <si>
    <t>6.5. Профилактическая работа</t>
  </si>
  <si>
    <t>6.5.1. Качественные показатели профилактической работы.</t>
  </si>
  <si>
    <t>6.6. Санпросвет работа</t>
  </si>
  <si>
    <t>6.2. Терапевтическая работа</t>
  </si>
  <si>
    <t>6.2.1. Качественные показатели терапевтической работы</t>
  </si>
  <si>
    <t xml:space="preserve">2. Нуждалось в ортодонтическом лечении </t>
  </si>
  <si>
    <t>3. Количество первичных консультаций</t>
  </si>
  <si>
    <t xml:space="preserve">4. Взято на лечение </t>
  </si>
  <si>
    <t xml:space="preserve">5. Вылечено всего (ретенция) </t>
  </si>
  <si>
    <t xml:space="preserve">6. Получили ортодонтическое лечение </t>
  </si>
  <si>
    <t xml:space="preserve">7. Находилось под наблюдением </t>
  </si>
  <si>
    <t>8. Количество удалений постоянных зубов по ортодонтическим показаниям</t>
  </si>
  <si>
    <t>9. Количество рецидивов челюстно-лицевых аномалий после ортодонтического лечения</t>
  </si>
  <si>
    <t>10. Изготовлено ортодонтических аппаратов и протезов</t>
  </si>
  <si>
    <t>11. Количество перебазировок</t>
  </si>
  <si>
    <t>12. Всего УЕТ</t>
  </si>
  <si>
    <t>1. Количество посещений в день на 1 врача</t>
  </si>
  <si>
    <t>2. Количество вылеченных (ретенция) в год на 1 врача</t>
  </si>
  <si>
    <t>3. Количество протезов и ортодонтических аппаратов на 1 зубного техника в год</t>
  </si>
  <si>
    <t>4. Количество перебазировок на 1 зубного техника в год</t>
  </si>
  <si>
    <t>5. УЕТ в день на 1 врача</t>
  </si>
  <si>
    <t>2. из них первичные</t>
  </si>
  <si>
    <t xml:space="preserve">2.из них первичных </t>
  </si>
  <si>
    <t xml:space="preserve">11 УЕТ в день по учреждению всего </t>
  </si>
  <si>
    <t>3. УЕТ по терапии (заболевание и профилактика)</t>
  </si>
  <si>
    <t xml:space="preserve">10.УЕТ в день по терапевтической работе </t>
  </si>
  <si>
    <t xml:space="preserve">15.Количество посещений (всего по учреждению) на 1 жителя ( детей) </t>
  </si>
  <si>
    <t>Отчет по оказанию стоматологической помощи детям г.Курска за 2019 год</t>
  </si>
  <si>
    <t>XI. Список оборудования на 31.12.2019 г.</t>
  </si>
  <si>
    <t>XII. Список врачей-стоматологов, врачей-ортодонтов, зубных врачей и зубных техников оказывающих стоматологическую помощь детям г.Курска и Курской области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</si>
</sst>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56" fillId="0" borderId="10" xfId="0" applyFont="1" applyBorder="1" applyAlignment="1">
      <alignment wrapText="1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8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3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wrapText="1"/>
      <protection/>
    </xf>
    <xf numFmtId="0" fontId="18" fillId="0" borderId="10" xfId="0" applyFont="1" applyBorder="1" applyAlignment="1" applyProtection="1">
      <alignment horizontal="center" wrapText="1"/>
      <protection/>
    </xf>
    <xf numFmtId="0" fontId="8" fillId="34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59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0" fontId="60" fillId="0" borderId="10" xfId="0" applyFont="1" applyBorder="1" applyAlignment="1" applyProtection="1">
      <alignment horizontal="center"/>
      <protection/>
    </xf>
    <xf numFmtId="0" fontId="56" fillId="34" borderId="10" xfId="0" applyFont="1" applyFill="1" applyBorder="1" applyAlignment="1" applyProtection="1">
      <alignment/>
      <protection/>
    </xf>
    <xf numFmtId="0" fontId="56" fillId="34" borderId="15" xfId="0" applyFont="1" applyFill="1" applyBorder="1" applyAlignment="1" applyProtection="1">
      <alignment/>
      <protection/>
    </xf>
    <xf numFmtId="0" fontId="56" fillId="34" borderId="14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15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justify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justify" vertical="top"/>
      <protection locked="0"/>
    </xf>
    <xf numFmtId="0" fontId="16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top" wrapText="1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10" xfId="0" applyFont="1" applyBorder="1" applyAlignment="1" applyProtection="1">
      <alignment vertical="top" wrapText="1"/>
      <protection locked="0"/>
    </xf>
    <xf numFmtId="0" fontId="14" fillId="0" borderId="10" xfId="0" applyFont="1" applyBorder="1" applyAlignment="1" applyProtection="1">
      <alignment horizontal="justify" vertical="top" wrapText="1"/>
      <protection locked="0"/>
    </xf>
    <xf numFmtId="0" fontId="14" fillId="0" borderId="10" xfId="0" applyFont="1" applyBorder="1" applyAlignment="1" applyProtection="1">
      <alignment vertical="top"/>
      <protection locked="0"/>
    </xf>
    <xf numFmtId="0" fontId="10" fillId="0" borderId="15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/>
    </xf>
    <xf numFmtId="0" fontId="56" fillId="0" borderId="1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 wrapText="1"/>
      <protection/>
    </xf>
    <xf numFmtId="2" fontId="4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indent="2"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4" fillId="0" borderId="18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justify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12" fillId="0" borderId="19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2" max="2" width="45.140625" style="0" customWidth="1"/>
    <col min="3" max="3" width="12.421875" style="0" customWidth="1"/>
    <col min="4" max="5" width="11.7109375" style="0" customWidth="1"/>
    <col min="6" max="6" width="10.8515625" style="0" customWidth="1"/>
  </cols>
  <sheetData>
    <row r="1" spans="2:8" ht="18.75">
      <c r="B1" s="183" t="s">
        <v>218</v>
      </c>
      <c r="C1" s="183"/>
      <c r="D1" s="183"/>
      <c r="E1" s="183"/>
      <c r="F1" s="183"/>
      <c r="G1" s="183"/>
      <c r="H1" s="183"/>
    </row>
    <row r="2" spans="2:8" ht="18.75">
      <c r="B2" s="184"/>
      <c r="C2" s="185"/>
      <c r="D2" s="185"/>
      <c r="E2" s="185"/>
      <c r="F2" s="185"/>
      <c r="G2" s="185"/>
      <c r="H2" s="185"/>
    </row>
    <row r="3" spans="2:8" ht="22.5">
      <c r="B3" s="186" t="s">
        <v>52</v>
      </c>
      <c r="C3" s="186"/>
      <c r="D3" s="186"/>
      <c r="E3" s="186"/>
      <c r="F3" s="186"/>
      <c r="G3" s="186"/>
      <c r="H3" s="186"/>
    </row>
    <row r="4" spans="2:5" ht="18.75">
      <c r="B4" s="1" t="s">
        <v>51</v>
      </c>
      <c r="C4" s="3"/>
      <c r="E4" s="3"/>
    </row>
    <row r="5" spans="2:9" ht="18.75">
      <c r="B5" s="8" t="s">
        <v>0</v>
      </c>
      <c r="C5" s="20">
        <f>C6+C7</f>
        <v>0</v>
      </c>
      <c r="E5" s="3"/>
      <c r="I5" s="22"/>
    </row>
    <row r="6" spans="2:3" ht="18.75">
      <c r="B6" s="8" t="s">
        <v>1</v>
      </c>
      <c r="C6" s="172"/>
    </row>
    <row r="7" spans="2:3" ht="18.75">
      <c r="B7" s="8" t="s">
        <v>2</v>
      </c>
      <c r="C7" s="172"/>
    </row>
    <row r="8" spans="2:3" ht="18.75">
      <c r="B8" s="8" t="s">
        <v>11</v>
      </c>
      <c r="C8" s="172"/>
    </row>
    <row r="9" spans="2:3" ht="18.75">
      <c r="B9" s="8" t="s">
        <v>12</v>
      </c>
      <c r="C9" s="172"/>
    </row>
    <row r="10" spans="2:3" ht="18.75">
      <c r="B10" s="5" t="s">
        <v>3</v>
      </c>
      <c r="C10" s="21">
        <f>C9+C8+C5</f>
        <v>0</v>
      </c>
    </row>
    <row r="12" ht="15">
      <c r="C12" s="3"/>
    </row>
    <row r="13" spans="2:3" ht="18.75">
      <c r="B13" s="1" t="s">
        <v>4</v>
      </c>
      <c r="C13" s="6"/>
    </row>
    <row r="14" spans="3:9" ht="18.75">
      <c r="C14" s="23" t="s">
        <v>14</v>
      </c>
      <c r="D14" s="11" t="s">
        <v>15</v>
      </c>
      <c r="E14" s="10"/>
      <c r="F14" s="10"/>
      <c r="G14" s="10"/>
      <c r="H14" s="10"/>
      <c r="I14" s="10"/>
    </row>
    <row r="15" spans="2:9" ht="18.75">
      <c r="B15" s="7" t="s">
        <v>5</v>
      </c>
      <c r="C15" s="172" t="s">
        <v>174</v>
      </c>
      <c r="D15" s="30"/>
      <c r="E15" s="25"/>
      <c r="F15" s="25"/>
      <c r="G15" s="25"/>
      <c r="H15" s="25"/>
      <c r="I15" s="25"/>
    </row>
    <row r="16" spans="2:9" ht="18.75">
      <c r="B16" s="7" t="s">
        <v>6</v>
      </c>
      <c r="C16" s="172" t="s">
        <v>174</v>
      </c>
      <c r="D16" s="30"/>
      <c r="E16" s="25"/>
      <c r="F16" s="25"/>
      <c r="G16" s="25"/>
      <c r="H16" s="25"/>
      <c r="I16" s="25"/>
    </row>
    <row r="17" spans="2:9" ht="18.75">
      <c r="B17" s="7" t="s">
        <v>7</v>
      </c>
      <c r="C17" s="172" t="s">
        <v>174</v>
      </c>
      <c r="D17" s="30"/>
      <c r="E17" s="25"/>
      <c r="F17" s="25"/>
      <c r="G17" s="25"/>
      <c r="H17" s="25"/>
      <c r="I17" s="25"/>
    </row>
    <row r="18" spans="2:9" ht="18.75">
      <c r="B18" s="7" t="s">
        <v>8</v>
      </c>
      <c r="C18" s="172" t="s">
        <v>174</v>
      </c>
      <c r="D18" s="30"/>
      <c r="E18" s="25"/>
      <c r="F18" s="25"/>
      <c r="G18" s="25"/>
      <c r="H18" s="25"/>
      <c r="I18" s="25"/>
    </row>
    <row r="19" spans="2:9" ht="18.75">
      <c r="B19" s="7" t="s">
        <v>9</v>
      </c>
      <c r="C19" s="172" t="s">
        <v>174</v>
      </c>
      <c r="D19" s="41"/>
      <c r="E19" s="25"/>
      <c r="F19" s="25"/>
      <c r="G19" s="25"/>
      <c r="H19" s="25"/>
      <c r="I19" s="25"/>
    </row>
    <row r="20" spans="2:9" ht="18.75">
      <c r="B20" s="7" t="s">
        <v>10</v>
      </c>
      <c r="C20" s="172" t="s">
        <v>174</v>
      </c>
      <c r="D20" s="30"/>
      <c r="E20" s="25"/>
      <c r="F20" s="25"/>
      <c r="G20" s="25"/>
      <c r="H20" s="25"/>
      <c r="I20" s="25"/>
    </row>
    <row r="21" spans="2:9" ht="18.75">
      <c r="B21" s="9" t="s">
        <v>13</v>
      </c>
      <c r="C21" s="172" t="s">
        <v>174</v>
      </c>
      <c r="D21" s="30"/>
      <c r="E21" s="25"/>
      <c r="F21" s="25"/>
      <c r="G21" s="25"/>
      <c r="H21" s="25"/>
      <c r="I21" s="25"/>
    </row>
    <row r="22" ht="15">
      <c r="I22" s="3"/>
    </row>
    <row r="23" ht="18.75">
      <c r="B23" s="1" t="s">
        <v>16</v>
      </c>
    </row>
    <row r="24" spans="2:4" ht="18.75">
      <c r="B24" s="13"/>
      <c r="C24" s="23" t="s">
        <v>17</v>
      </c>
      <c r="D24" s="23" t="s">
        <v>23</v>
      </c>
    </row>
    <row r="25" spans="2:4" ht="18.75">
      <c r="B25" s="12" t="s">
        <v>18</v>
      </c>
      <c r="C25" s="39"/>
      <c r="D25" s="39"/>
    </row>
    <row r="26" spans="2:8" ht="18.75">
      <c r="B26" s="12" t="s">
        <v>19</v>
      </c>
      <c r="C26" s="172"/>
      <c r="D26" s="172"/>
      <c r="H26" s="3"/>
    </row>
    <row r="27" spans="2:4" ht="18.75">
      <c r="B27" s="12" t="s">
        <v>20</v>
      </c>
      <c r="C27" s="172"/>
      <c r="D27" s="172"/>
    </row>
    <row r="28" spans="2:4" ht="18.75">
      <c r="B28" s="12" t="s">
        <v>21</v>
      </c>
      <c r="C28" s="172"/>
      <c r="D28" s="172"/>
    </row>
    <row r="29" spans="2:4" ht="37.5">
      <c r="B29" s="12" t="s">
        <v>22</v>
      </c>
      <c r="C29" s="172"/>
      <c r="D29" s="172"/>
    </row>
    <row r="30" spans="2:4" ht="18.75">
      <c r="B30" s="26" t="s">
        <v>3</v>
      </c>
      <c r="C30" s="27">
        <f>C25+C26+C27+C28+C29</f>
        <v>0</v>
      </c>
      <c r="D30" s="27">
        <f>D25+D26+D27+D28+D29</f>
        <v>0</v>
      </c>
    </row>
    <row r="32" ht="18.75">
      <c r="B32" s="1" t="s">
        <v>42</v>
      </c>
    </row>
    <row r="33" spans="2:7" ht="37.5">
      <c r="B33" s="16" t="s">
        <v>24</v>
      </c>
      <c r="C33" s="16" t="s">
        <v>48</v>
      </c>
      <c r="D33" s="16" t="s">
        <v>27</v>
      </c>
      <c r="E33" s="16" t="s">
        <v>28</v>
      </c>
      <c r="F33" s="16" t="s">
        <v>49</v>
      </c>
      <c r="G33" s="35" t="s">
        <v>144</v>
      </c>
    </row>
    <row r="34" spans="2:9" s="15" customFormat="1" ht="17.25" customHeight="1">
      <c r="B34" s="182" t="s">
        <v>31</v>
      </c>
      <c r="C34" s="182"/>
      <c r="D34" s="182"/>
      <c r="E34" s="182"/>
      <c r="F34" s="182"/>
      <c r="G34" s="33"/>
      <c r="I34"/>
    </row>
    <row r="35" spans="2:9" s="15" customFormat="1" ht="36.75" customHeight="1">
      <c r="B35" s="48" t="s">
        <v>166</v>
      </c>
      <c r="C35" s="29"/>
      <c r="D35" s="29"/>
      <c r="E35" s="29"/>
      <c r="F35" s="29"/>
      <c r="G35" s="99"/>
      <c r="I35"/>
    </row>
    <row r="36" spans="2:7" ht="18.75">
      <c r="B36" s="4" t="s">
        <v>32</v>
      </c>
      <c r="C36" s="39"/>
      <c r="D36" s="39"/>
      <c r="E36" s="39"/>
      <c r="F36" s="29"/>
      <c r="G36" s="34"/>
    </row>
    <row r="37" spans="2:9" ht="18.75">
      <c r="B37" s="12" t="s">
        <v>33</v>
      </c>
      <c r="C37" s="40"/>
      <c r="D37" s="40"/>
      <c r="E37" s="40"/>
      <c r="F37" s="31"/>
      <c r="G37" s="34"/>
      <c r="I37" s="15"/>
    </row>
    <row r="38" spans="2:7" ht="18.75">
      <c r="B38" s="12" t="s">
        <v>25</v>
      </c>
      <c r="C38" s="40"/>
      <c r="D38" s="40"/>
      <c r="E38" s="40"/>
      <c r="F38" s="31"/>
      <c r="G38" s="34"/>
    </row>
    <row r="39" spans="2:7" ht="20.25" customHeight="1">
      <c r="B39" s="12" t="s">
        <v>26</v>
      </c>
      <c r="C39" s="17">
        <f>C35+C36+C37+C38</f>
        <v>0</v>
      </c>
      <c r="D39" s="17">
        <f>D35+D36+D37+D38</f>
        <v>0</v>
      </c>
      <c r="E39" s="17">
        <f>E35+E36+E37+E38</f>
        <v>0</v>
      </c>
      <c r="F39" s="17">
        <f>F35+F36+F37+F38</f>
        <v>0</v>
      </c>
      <c r="G39" s="34"/>
    </row>
    <row r="40" spans="2:7" ht="18.75">
      <c r="B40" s="18" t="s">
        <v>29</v>
      </c>
      <c r="C40" s="39"/>
      <c r="D40" s="39"/>
      <c r="E40" s="39"/>
      <c r="F40" s="39"/>
      <c r="G40" s="34"/>
    </row>
    <row r="41" spans="2:7" ht="18.75">
      <c r="B41" s="18" t="s">
        <v>30</v>
      </c>
      <c r="C41" s="39"/>
      <c r="D41" s="39"/>
      <c r="E41" s="39"/>
      <c r="F41" s="39"/>
      <c r="G41" s="34"/>
    </row>
    <row r="42" spans="2:7" ht="18.75">
      <c r="B42" s="182" t="s">
        <v>34</v>
      </c>
      <c r="C42" s="182"/>
      <c r="D42" s="182"/>
      <c r="E42" s="182"/>
      <c r="F42" s="182"/>
      <c r="G42" s="28"/>
    </row>
    <row r="43" spans="2:7" ht="18.75">
      <c r="B43" s="4" t="s">
        <v>35</v>
      </c>
      <c r="C43" s="29"/>
      <c r="D43" s="29"/>
      <c r="E43" s="29"/>
      <c r="F43" s="29"/>
      <c r="G43" s="34"/>
    </row>
    <row r="44" spans="2:7" ht="18.75">
      <c r="B44" s="4" t="s">
        <v>36</v>
      </c>
      <c r="C44" s="29"/>
      <c r="D44" s="29"/>
      <c r="E44" s="29"/>
      <c r="F44" s="29"/>
      <c r="G44" s="34"/>
    </row>
    <row r="45" spans="2:7" ht="18.75">
      <c r="B45" s="4" t="s">
        <v>37</v>
      </c>
      <c r="C45" s="29"/>
      <c r="D45" s="29"/>
      <c r="E45" s="29"/>
      <c r="F45" s="29"/>
      <c r="G45" s="34"/>
    </row>
    <row r="46" spans="2:7" ht="18.75">
      <c r="B46" s="4" t="s">
        <v>38</v>
      </c>
      <c r="C46" s="29"/>
      <c r="D46" s="29"/>
      <c r="E46" s="29"/>
      <c r="F46" s="29"/>
      <c r="G46" s="34"/>
    </row>
    <row r="47" spans="2:7" ht="18.75">
      <c r="B47" s="4" t="s">
        <v>39</v>
      </c>
      <c r="C47" s="21">
        <f>C39+C43</f>
        <v>0</v>
      </c>
      <c r="D47" s="21">
        <f>D39+D43</f>
        <v>0</v>
      </c>
      <c r="E47" s="21">
        <f>E39+E43</f>
        <v>0</v>
      </c>
      <c r="F47" s="21">
        <f>F39+F43</f>
        <v>0</v>
      </c>
      <c r="G47" s="34"/>
    </row>
    <row r="48" spans="2:7" ht="18.75">
      <c r="B48" s="19" t="s">
        <v>40</v>
      </c>
      <c r="C48" s="21">
        <f aca="true" t="shared" si="0" ref="C48:F49">C40+C45</f>
        <v>0</v>
      </c>
      <c r="D48" s="21">
        <f>D40+D45</f>
        <v>0</v>
      </c>
      <c r="E48" s="21">
        <f t="shared" si="0"/>
        <v>0</v>
      </c>
      <c r="F48" s="21">
        <f t="shared" si="0"/>
        <v>0</v>
      </c>
      <c r="G48" s="34"/>
    </row>
    <row r="49" spans="2:7" ht="18.75">
      <c r="B49" s="19" t="s">
        <v>41</v>
      </c>
      <c r="C49" s="21">
        <f t="shared" si="0"/>
        <v>0</v>
      </c>
      <c r="D49" s="21">
        <f t="shared" si="0"/>
        <v>0</v>
      </c>
      <c r="E49" s="21">
        <f t="shared" si="0"/>
        <v>0</v>
      </c>
      <c r="F49" s="21">
        <f t="shared" si="0"/>
        <v>0</v>
      </c>
      <c r="G49" s="34"/>
    </row>
    <row r="51" ht="18.75">
      <c r="B51" s="1" t="s">
        <v>50</v>
      </c>
    </row>
    <row r="52" spans="2:4" ht="18.75">
      <c r="B52" s="14" t="s">
        <v>24</v>
      </c>
      <c r="C52" s="14" t="s">
        <v>43</v>
      </c>
      <c r="D52" s="23" t="s">
        <v>45</v>
      </c>
    </row>
    <row r="53" spans="2:4" ht="37.5">
      <c r="B53" s="12" t="s">
        <v>46</v>
      </c>
      <c r="C53" s="32"/>
      <c r="D53" s="29"/>
    </row>
    <row r="54" spans="2:4" ht="18.75">
      <c r="B54" s="12" t="s">
        <v>25</v>
      </c>
      <c r="C54" s="32"/>
      <c r="D54" s="29"/>
    </row>
    <row r="55" spans="2:4" ht="18.75">
      <c r="B55" s="12" t="s">
        <v>44</v>
      </c>
      <c r="C55" s="32"/>
      <c r="D55" s="29"/>
    </row>
    <row r="56" spans="2:4" ht="18.75">
      <c r="B56" s="4" t="s">
        <v>47</v>
      </c>
      <c r="C56" s="29"/>
      <c r="D56" s="29"/>
    </row>
    <row r="57" spans="2:4" ht="18.75">
      <c r="B57" s="4" t="s">
        <v>30</v>
      </c>
      <c r="C57" s="29"/>
      <c r="D57" s="29"/>
    </row>
  </sheetData>
  <sheetProtection password="8160" sheet="1"/>
  <mergeCells count="5">
    <mergeCell ref="B34:F34"/>
    <mergeCell ref="B42:F42"/>
    <mergeCell ref="B1:H1"/>
    <mergeCell ref="B2:H2"/>
    <mergeCell ref="B3:H3"/>
  </mergeCells>
  <printOptions/>
  <pageMargins left="0.7" right="0.7" top="0.75" bottom="0.75" header="0.3" footer="0.3"/>
  <pageSetup horizontalDpi="600" verticalDpi="600" orientation="portrait" paperSize="9" scale="67" r:id="rId1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">
      <selection activeCell="F53" sqref="F53"/>
    </sheetView>
  </sheetViews>
  <sheetFormatPr defaultColWidth="9.140625" defaultRowHeight="15"/>
  <cols>
    <col min="1" max="1" width="3.7109375" style="0" customWidth="1"/>
    <col min="2" max="2" width="11.140625" style="0" customWidth="1"/>
    <col min="3" max="3" width="7.28125" style="45" customWidth="1"/>
    <col min="4" max="6" width="12.28125" style="0" customWidth="1"/>
    <col min="7" max="7" width="13.8515625" style="0" customWidth="1"/>
    <col min="8" max="10" width="13.140625" style="0" customWidth="1"/>
    <col min="11" max="11" width="11.140625" style="0" customWidth="1"/>
    <col min="12" max="12" width="12.7109375" style="0" customWidth="1"/>
    <col min="13" max="13" width="13.140625" style="0" customWidth="1"/>
    <col min="14" max="14" width="13.00390625" style="0" customWidth="1"/>
    <col min="15" max="16" width="12.8515625" style="0" customWidth="1"/>
    <col min="17" max="17" width="12.8515625" style="44" customWidth="1"/>
    <col min="18" max="19" width="14.7109375" style="44" customWidth="1"/>
  </cols>
  <sheetData>
    <row r="1" spans="1:19" ht="15">
      <c r="A1" s="49"/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 t="s">
        <v>89</v>
      </c>
      <c r="O1" s="157"/>
      <c r="P1" s="158"/>
      <c r="Q1" s="159"/>
      <c r="R1" s="52"/>
      <c r="S1" s="52"/>
    </row>
    <row r="2" spans="1:19" ht="15">
      <c r="A2" s="49"/>
      <c r="B2" s="49"/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9" t="s">
        <v>90</v>
      </c>
      <c r="O2" s="160"/>
      <c r="P2" s="158"/>
      <c r="Q2" s="159"/>
      <c r="R2" s="52"/>
      <c r="S2" s="52"/>
    </row>
    <row r="3" spans="1:19" ht="15">
      <c r="A3" s="49"/>
      <c r="B3" s="49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 t="s">
        <v>91</v>
      </c>
      <c r="O3" s="160"/>
      <c r="P3" s="158"/>
      <c r="Q3" s="159"/>
      <c r="R3" s="52"/>
      <c r="S3" s="52"/>
    </row>
    <row r="4" spans="1:19" ht="15">
      <c r="A4" s="49"/>
      <c r="B4" s="49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1"/>
      <c r="R4" s="52"/>
      <c r="S4" s="52"/>
    </row>
    <row r="5" spans="1:19" ht="18.75">
      <c r="A5" s="49"/>
      <c r="B5" s="49"/>
      <c r="C5" s="50"/>
      <c r="D5" s="49"/>
      <c r="E5" s="49"/>
      <c r="F5" s="49"/>
      <c r="G5" s="129"/>
      <c r="H5" s="213" t="s">
        <v>92</v>
      </c>
      <c r="I5" s="213"/>
      <c r="J5" s="213"/>
      <c r="K5" s="213"/>
      <c r="L5" s="213"/>
      <c r="M5" s="129"/>
      <c r="N5" s="129"/>
      <c r="O5" s="129"/>
      <c r="P5" s="129"/>
      <c r="Q5" s="161"/>
      <c r="R5" s="52"/>
      <c r="S5" s="52"/>
    </row>
    <row r="6" spans="1:19" ht="18.75">
      <c r="A6" s="49"/>
      <c r="B6" s="49"/>
      <c r="C6" s="50"/>
      <c r="D6" s="49"/>
      <c r="E6" s="49"/>
      <c r="F6" s="49"/>
      <c r="G6" s="129"/>
      <c r="H6" s="214" t="s">
        <v>93</v>
      </c>
      <c r="I6" s="214"/>
      <c r="J6" s="214"/>
      <c r="K6" s="214"/>
      <c r="L6" s="214"/>
      <c r="M6" s="129"/>
      <c r="N6" s="129"/>
      <c r="O6" s="129"/>
      <c r="P6" s="129"/>
      <c r="Q6" s="161"/>
      <c r="R6" s="52"/>
      <c r="S6" s="52"/>
    </row>
    <row r="7" spans="1:19" ht="18.75">
      <c r="A7" s="49"/>
      <c r="B7" s="49"/>
      <c r="C7" s="50"/>
      <c r="D7" s="49"/>
      <c r="E7" s="49"/>
      <c r="F7" s="49"/>
      <c r="G7" s="129"/>
      <c r="H7" s="215" t="s">
        <v>165</v>
      </c>
      <c r="I7" s="214"/>
      <c r="J7" s="214"/>
      <c r="K7" s="214"/>
      <c r="L7" s="214"/>
      <c r="M7" s="129"/>
      <c r="N7" s="129"/>
      <c r="O7" s="129"/>
      <c r="P7" s="129"/>
      <c r="Q7" s="161"/>
      <c r="R7" s="52"/>
      <c r="S7" s="52"/>
    </row>
    <row r="8" spans="1:19" ht="18.75">
      <c r="A8" s="49"/>
      <c r="B8" s="49"/>
      <c r="C8" s="50"/>
      <c r="D8" s="49"/>
      <c r="E8" s="49"/>
      <c r="F8" s="49"/>
      <c r="G8" s="185"/>
      <c r="H8" s="185"/>
      <c r="I8" s="38" t="s">
        <v>143</v>
      </c>
      <c r="J8" s="161"/>
      <c r="K8" s="185"/>
      <c r="L8" s="185"/>
      <c r="M8" s="185"/>
      <c r="N8" s="185"/>
      <c r="O8" s="185"/>
      <c r="P8" s="162"/>
      <c r="Q8" s="162"/>
      <c r="R8" s="52"/>
      <c r="S8" s="52"/>
    </row>
    <row r="9" spans="1:19" ht="18">
      <c r="A9" s="49"/>
      <c r="B9" s="49"/>
      <c r="C9" s="50"/>
      <c r="D9" s="49"/>
      <c r="E9" s="49"/>
      <c r="F9" s="49"/>
      <c r="G9" s="216" t="s">
        <v>94</v>
      </c>
      <c r="H9" s="216"/>
      <c r="I9" s="49"/>
      <c r="J9" s="49"/>
      <c r="K9" s="206" t="s">
        <v>52</v>
      </c>
      <c r="L9" s="206"/>
      <c r="M9" s="206"/>
      <c r="N9" s="206"/>
      <c r="O9" s="206"/>
      <c r="P9" s="207"/>
      <c r="Q9" s="207"/>
      <c r="R9" s="52"/>
      <c r="S9" s="52"/>
    </row>
    <row r="10" spans="1:19" ht="15">
      <c r="A10" s="49"/>
      <c r="B10" s="49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1"/>
      <c r="R10" s="52"/>
      <c r="S10" s="52"/>
    </row>
    <row r="11" spans="1:19" ht="24" customHeight="1">
      <c r="A11" s="49"/>
      <c r="B11" s="188" t="s">
        <v>155</v>
      </c>
      <c r="C11" s="188" t="s">
        <v>150</v>
      </c>
      <c r="D11" s="211" t="s">
        <v>149</v>
      </c>
      <c r="E11" s="211"/>
      <c r="F11" s="211"/>
      <c r="G11" s="188" t="s">
        <v>66</v>
      </c>
      <c r="H11" s="188"/>
      <c r="I11" s="188" t="s">
        <v>67</v>
      </c>
      <c r="J11" s="188"/>
      <c r="K11" s="188"/>
      <c r="L11" s="188"/>
      <c r="M11" s="188"/>
      <c r="N11" s="188" t="s">
        <v>68</v>
      </c>
      <c r="O11" s="188" t="s">
        <v>69</v>
      </c>
      <c r="P11" s="194" t="s">
        <v>100</v>
      </c>
      <c r="Q11" s="219" t="s">
        <v>164</v>
      </c>
      <c r="R11" s="212" t="s">
        <v>159</v>
      </c>
      <c r="S11" s="212" t="s">
        <v>160</v>
      </c>
    </row>
    <row r="12" spans="1:19" ht="12.75" customHeight="1">
      <c r="A12" s="49"/>
      <c r="B12" s="188"/>
      <c r="C12" s="188"/>
      <c r="D12" s="211"/>
      <c r="E12" s="211"/>
      <c r="F12" s="211"/>
      <c r="G12" s="188" t="s">
        <v>70</v>
      </c>
      <c r="H12" s="188" t="s">
        <v>145</v>
      </c>
      <c r="I12" s="188" t="s">
        <v>70</v>
      </c>
      <c r="J12" s="188" t="s">
        <v>71</v>
      </c>
      <c r="K12" s="188"/>
      <c r="L12" s="188"/>
      <c r="M12" s="188"/>
      <c r="N12" s="188"/>
      <c r="O12" s="188"/>
      <c r="P12" s="195"/>
      <c r="Q12" s="219"/>
      <c r="R12" s="212"/>
      <c r="S12" s="212"/>
    </row>
    <row r="13" spans="1:19" ht="12" customHeight="1">
      <c r="A13" s="49"/>
      <c r="B13" s="188"/>
      <c r="C13" s="188"/>
      <c r="D13" s="53" t="s">
        <v>147</v>
      </c>
      <c r="E13" s="188" t="s">
        <v>152</v>
      </c>
      <c r="F13" s="188"/>
      <c r="G13" s="188"/>
      <c r="H13" s="188"/>
      <c r="I13" s="188"/>
      <c r="J13" s="188" t="s">
        <v>72</v>
      </c>
      <c r="K13" s="188"/>
      <c r="L13" s="188" t="s">
        <v>73</v>
      </c>
      <c r="M13" s="188"/>
      <c r="N13" s="188"/>
      <c r="O13" s="188"/>
      <c r="P13" s="196"/>
      <c r="Q13" s="219"/>
      <c r="R13" s="212"/>
      <c r="S13" s="212"/>
    </row>
    <row r="14" spans="1:19" ht="54" customHeight="1">
      <c r="A14" s="49"/>
      <c r="B14" s="188"/>
      <c r="C14" s="188"/>
      <c r="D14" s="53"/>
      <c r="E14" s="53" t="s">
        <v>153</v>
      </c>
      <c r="F14" s="53" t="s">
        <v>154</v>
      </c>
      <c r="G14" s="188"/>
      <c r="H14" s="188"/>
      <c r="I14" s="188"/>
      <c r="J14" s="53" t="s">
        <v>74</v>
      </c>
      <c r="K14" s="53" t="s">
        <v>75</v>
      </c>
      <c r="L14" s="53" t="s">
        <v>76</v>
      </c>
      <c r="M14" s="53" t="s">
        <v>77</v>
      </c>
      <c r="N14" s="188"/>
      <c r="O14" s="188"/>
      <c r="P14" s="53" t="s">
        <v>146</v>
      </c>
      <c r="Q14" s="219"/>
      <c r="R14" s="212"/>
      <c r="S14" s="212"/>
    </row>
    <row r="15" spans="1:19" s="46" customFormat="1" ht="12.75">
      <c r="A15" s="54"/>
      <c r="B15" s="55">
        <v>1</v>
      </c>
      <c r="C15" s="55">
        <v>2</v>
      </c>
      <c r="D15" s="55">
        <v>3</v>
      </c>
      <c r="E15" s="55">
        <v>4</v>
      </c>
      <c r="F15" s="55">
        <v>5</v>
      </c>
      <c r="G15" s="55">
        <v>6</v>
      </c>
      <c r="H15" s="55">
        <v>7</v>
      </c>
      <c r="I15" s="55">
        <v>8</v>
      </c>
      <c r="J15" s="55">
        <v>9</v>
      </c>
      <c r="K15" s="55">
        <v>10</v>
      </c>
      <c r="L15" s="55">
        <v>11</v>
      </c>
      <c r="M15" s="55">
        <v>12</v>
      </c>
      <c r="N15" s="53">
        <v>13</v>
      </c>
      <c r="O15" s="55">
        <v>14</v>
      </c>
      <c r="P15" s="55">
        <v>15</v>
      </c>
      <c r="Q15" s="56"/>
      <c r="R15" s="57"/>
      <c r="S15" s="56"/>
    </row>
    <row r="16" spans="1:19" ht="15.75" customHeight="1">
      <c r="A16" s="49"/>
      <c r="B16" s="200" t="s">
        <v>25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2"/>
      <c r="Q16" s="52"/>
      <c r="R16" s="58"/>
      <c r="S16" s="52"/>
    </row>
    <row r="17" spans="1:19" ht="18.75">
      <c r="A17" s="49"/>
      <c r="B17" s="59" t="s">
        <v>97</v>
      </c>
      <c r="C17" s="60">
        <v>1</v>
      </c>
      <c r="D17" s="61">
        <f>D18+D19</f>
        <v>0</v>
      </c>
      <c r="E17" s="61">
        <f aca="true" t="shared" si="0" ref="E17:P17">E18+E19</f>
        <v>0</v>
      </c>
      <c r="F17" s="61">
        <f t="shared" si="0"/>
        <v>0</v>
      </c>
      <c r="G17" s="61">
        <f t="shared" si="0"/>
        <v>0</v>
      </c>
      <c r="H17" s="61">
        <f t="shared" si="0"/>
        <v>0</v>
      </c>
      <c r="I17" s="61">
        <f t="shared" si="0"/>
        <v>0</v>
      </c>
      <c r="J17" s="61">
        <f t="shared" si="0"/>
        <v>0</v>
      </c>
      <c r="K17" s="61">
        <f t="shared" si="0"/>
        <v>0</v>
      </c>
      <c r="L17" s="61">
        <f t="shared" si="0"/>
        <v>0</v>
      </c>
      <c r="M17" s="61">
        <f t="shared" si="0"/>
        <v>0</v>
      </c>
      <c r="N17" s="61">
        <f t="shared" si="0"/>
        <v>0</v>
      </c>
      <c r="O17" s="61">
        <f t="shared" si="0"/>
        <v>0</v>
      </c>
      <c r="P17" s="61">
        <f t="shared" si="0"/>
        <v>0</v>
      </c>
      <c r="Q17" s="62" t="str">
        <f>IF(I18+I19=J18+K18+L18+M18+J19+K19+L19+M19,"ВЕРНО","ОШИБКА!!!")</f>
        <v>ВЕРНО</v>
      </c>
      <c r="R17" s="63" t="str">
        <f aca="true" t="shared" si="1" ref="R17:S20">IF(D17&gt;=G17,"ВЕРНО","ОШИБКА!!!")</f>
        <v>ВЕРНО</v>
      </c>
      <c r="S17" s="64" t="str">
        <f t="shared" si="1"/>
        <v>ВЕРНО</v>
      </c>
    </row>
    <row r="18" spans="1:19" ht="18.75">
      <c r="A18" s="49"/>
      <c r="B18" s="59" t="s">
        <v>98</v>
      </c>
      <c r="C18" s="60">
        <v>2</v>
      </c>
      <c r="D18" s="43"/>
      <c r="E18" s="43"/>
      <c r="F18" s="43"/>
      <c r="G18" s="43"/>
      <c r="H18" s="43"/>
      <c r="I18" s="42">
        <f>J18+K18+L18+M18</f>
        <v>0</v>
      </c>
      <c r="J18" s="43"/>
      <c r="K18" s="43"/>
      <c r="L18" s="43"/>
      <c r="M18" s="43"/>
      <c r="N18" s="70"/>
      <c r="O18" s="43"/>
      <c r="P18" s="43"/>
      <c r="Q18" s="71" t="str">
        <f>IF(I18=J18+K18+L18+M18,"ВЕРНО","ОШИБКА!!!")</f>
        <v>ВЕРНО</v>
      </c>
      <c r="R18" s="63" t="str">
        <f t="shared" si="1"/>
        <v>ВЕРНО</v>
      </c>
      <c r="S18" s="64" t="str">
        <f t="shared" si="1"/>
        <v>ВЕРНО</v>
      </c>
    </row>
    <row r="19" spans="1:19" ht="18.75">
      <c r="A19" s="49"/>
      <c r="B19" s="59" t="s">
        <v>99</v>
      </c>
      <c r="C19" s="60">
        <v>3</v>
      </c>
      <c r="D19" s="43"/>
      <c r="E19" s="43"/>
      <c r="F19" s="43"/>
      <c r="G19" s="43"/>
      <c r="H19" s="68"/>
      <c r="I19" s="42">
        <f>J19+K19+L19+M19</f>
        <v>0</v>
      </c>
      <c r="J19" s="43"/>
      <c r="K19" s="43"/>
      <c r="L19" s="43"/>
      <c r="M19" s="43"/>
      <c r="N19" s="68"/>
      <c r="O19" s="43"/>
      <c r="P19" s="43"/>
      <c r="Q19" s="71" t="str">
        <f>IF(I19=J19+K19+L19+M19,"ВЕРНО","ОШИБКА!!!")</f>
        <v>ВЕРНО</v>
      </c>
      <c r="R19" s="63" t="str">
        <f t="shared" si="1"/>
        <v>ВЕРНО</v>
      </c>
      <c r="S19" s="64" t="str">
        <f t="shared" si="1"/>
        <v>ВЕРНО</v>
      </c>
    </row>
    <row r="20" spans="1:19" ht="44.25" customHeight="1">
      <c r="A20" s="49"/>
      <c r="B20" s="65" t="s">
        <v>151</v>
      </c>
      <c r="C20" s="66">
        <v>4</v>
      </c>
      <c r="D20" s="69"/>
      <c r="E20" s="69"/>
      <c r="F20" s="69"/>
      <c r="G20" s="69"/>
      <c r="H20" s="69"/>
      <c r="I20" s="67">
        <f>J20+K20+L20+M20</f>
        <v>0</v>
      </c>
      <c r="J20" s="69"/>
      <c r="K20" s="69"/>
      <c r="L20" s="69"/>
      <c r="M20" s="69"/>
      <c r="N20" s="69"/>
      <c r="O20" s="69"/>
      <c r="P20" s="69"/>
      <c r="Q20" s="71" t="str">
        <f>IF(I20=J20+K20+L20+M20,"ВЕРНО","ОШИБКА!!!")</f>
        <v>ВЕРНО</v>
      </c>
      <c r="R20" s="63" t="str">
        <f t="shared" si="1"/>
        <v>ВЕРНО</v>
      </c>
      <c r="S20" s="64" t="str">
        <f t="shared" si="1"/>
        <v>ВЕРНО</v>
      </c>
    </row>
    <row r="21" spans="1:19" ht="18.75" customHeight="1">
      <c r="A21" s="49"/>
      <c r="B21" s="197" t="s">
        <v>158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9"/>
      <c r="Q21" s="71"/>
      <c r="R21" s="63"/>
      <c r="S21" s="64"/>
    </row>
    <row r="22" spans="1:19" ht="18.75">
      <c r="A22" s="49"/>
      <c r="B22" s="59" t="s">
        <v>97</v>
      </c>
      <c r="C22" s="60">
        <v>5</v>
      </c>
      <c r="D22" s="61">
        <f>D23+D24</f>
        <v>0</v>
      </c>
      <c r="E22" s="61">
        <f aca="true" t="shared" si="2" ref="E22:P22">E23+E24</f>
        <v>0</v>
      </c>
      <c r="F22" s="61">
        <f t="shared" si="2"/>
        <v>0</v>
      </c>
      <c r="G22" s="61">
        <f t="shared" si="2"/>
        <v>0</v>
      </c>
      <c r="H22" s="61">
        <f t="shared" si="2"/>
        <v>0</v>
      </c>
      <c r="I22" s="61">
        <f t="shared" si="2"/>
        <v>0</v>
      </c>
      <c r="J22" s="61">
        <f t="shared" si="2"/>
        <v>0</v>
      </c>
      <c r="K22" s="61">
        <f t="shared" si="2"/>
        <v>0</v>
      </c>
      <c r="L22" s="61">
        <f t="shared" si="2"/>
        <v>0</v>
      </c>
      <c r="M22" s="61">
        <f t="shared" si="2"/>
        <v>0</v>
      </c>
      <c r="N22" s="61">
        <f t="shared" si="2"/>
        <v>0</v>
      </c>
      <c r="O22" s="61">
        <f t="shared" si="2"/>
        <v>0</v>
      </c>
      <c r="P22" s="61">
        <f t="shared" si="2"/>
        <v>0</v>
      </c>
      <c r="Q22" s="71" t="str">
        <f>IF(I22=J22+K22+L22+M22,"ВЕРНО","ОШИБКА!!!")</f>
        <v>ВЕРНО</v>
      </c>
      <c r="R22" s="63" t="str">
        <f aca="true" t="shared" si="3" ref="R22:S25">IF(D22&gt;=G22,"ВЕРНО","ОШИБКА!!!")</f>
        <v>ВЕРНО</v>
      </c>
      <c r="S22" s="64" t="str">
        <f t="shared" si="3"/>
        <v>ВЕРНО</v>
      </c>
    </row>
    <row r="23" spans="1:19" ht="18.75">
      <c r="A23" s="49"/>
      <c r="B23" s="59" t="s">
        <v>98</v>
      </c>
      <c r="C23" s="60">
        <v>6</v>
      </c>
      <c r="D23" s="43"/>
      <c r="E23" s="43"/>
      <c r="F23" s="43"/>
      <c r="G23" s="43"/>
      <c r="H23" s="43"/>
      <c r="I23" s="42">
        <f>J23+K23+L23+M23</f>
        <v>0</v>
      </c>
      <c r="J23" s="43"/>
      <c r="K23" s="43"/>
      <c r="L23" s="43"/>
      <c r="M23" s="43"/>
      <c r="N23" s="70"/>
      <c r="O23" s="43"/>
      <c r="P23" s="43"/>
      <c r="Q23" s="71" t="str">
        <f>IF(I23=J23+K23+L23+M23,"ВЕРНО","ОШИБКА!!!")</f>
        <v>ВЕРНО</v>
      </c>
      <c r="R23" s="63" t="str">
        <f t="shared" si="3"/>
        <v>ВЕРНО</v>
      </c>
      <c r="S23" s="64" t="str">
        <f t="shared" si="3"/>
        <v>ВЕРНО</v>
      </c>
    </row>
    <row r="24" spans="1:19" ht="18.75">
      <c r="A24" s="49"/>
      <c r="B24" s="59" t="s">
        <v>99</v>
      </c>
      <c r="C24" s="60">
        <v>7</v>
      </c>
      <c r="D24" s="43"/>
      <c r="E24" s="43"/>
      <c r="F24" s="43"/>
      <c r="G24" s="43"/>
      <c r="H24" s="68"/>
      <c r="I24" s="42">
        <f>J24+K24+L24+M24</f>
        <v>0</v>
      </c>
      <c r="J24" s="43"/>
      <c r="K24" s="43"/>
      <c r="L24" s="43"/>
      <c r="M24" s="43"/>
      <c r="N24" s="68"/>
      <c r="O24" s="43"/>
      <c r="P24" s="43"/>
      <c r="Q24" s="71" t="str">
        <f>IF(I24=J24+K24+L24+M24,"ВЕРНО","ОШИБКА!!!")</f>
        <v>ВЕРНО</v>
      </c>
      <c r="R24" s="63" t="str">
        <f t="shared" si="3"/>
        <v>ВЕРНО</v>
      </c>
      <c r="S24" s="64" t="str">
        <f t="shared" si="3"/>
        <v>ВЕРНО</v>
      </c>
    </row>
    <row r="25" spans="1:19" ht="45.75">
      <c r="A25" s="49"/>
      <c r="B25" s="65" t="s">
        <v>156</v>
      </c>
      <c r="C25" s="60">
        <v>8</v>
      </c>
      <c r="D25" s="43"/>
      <c r="E25" s="43"/>
      <c r="F25" s="43"/>
      <c r="G25" s="154"/>
      <c r="H25" s="156"/>
      <c r="I25" s="42">
        <f>J25+K25+L25+M25</f>
        <v>0</v>
      </c>
      <c r="J25" s="43"/>
      <c r="K25" s="154"/>
      <c r="L25" s="154"/>
      <c r="M25" s="154"/>
      <c r="N25" s="156" t="s">
        <v>174</v>
      </c>
      <c r="O25" s="154" t="s">
        <v>174</v>
      </c>
      <c r="P25" s="43"/>
      <c r="Q25" s="71" t="str">
        <f>IF(I25=J25+K25+L25+M25,"ВЕРНО","ОШИБКА!!!")</f>
        <v>ВЕРНО</v>
      </c>
      <c r="R25" s="63" t="str">
        <f t="shared" si="3"/>
        <v>ВЕРНО</v>
      </c>
      <c r="S25" s="64" t="str">
        <f t="shared" si="3"/>
        <v>ВЕРНО</v>
      </c>
    </row>
    <row r="26" spans="1:19" ht="18.75" customHeight="1">
      <c r="A26" s="49"/>
      <c r="B26" s="197" t="s">
        <v>148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9"/>
      <c r="Q26" s="71"/>
      <c r="R26" s="63"/>
      <c r="S26" s="64"/>
    </row>
    <row r="27" spans="1:19" ht="18.75">
      <c r="A27" s="49"/>
      <c r="B27" s="59" t="s">
        <v>97</v>
      </c>
      <c r="C27" s="60">
        <v>9</v>
      </c>
      <c r="D27" s="61">
        <f>D28+D29</f>
        <v>0</v>
      </c>
      <c r="E27" s="61">
        <f aca="true" t="shared" si="4" ref="E27:P27">E28+E29</f>
        <v>0</v>
      </c>
      <c r="F27" s="61">
        <f t="shared" si="4"/>
        <v>0</v>
      </c>
      <c r="G27" s="61">
        <f t="shared" si="4"/>
        <v>0</v>
      </c>
      <c r="H27" s="61">
        <f t="shared" si="4"/>
        <v>0</v>
      </c>
      <c r="I27" s="61">
        <f t="shared" si="4"/>
        <v>0</v>
      </c>
      <c r="J27" s="61">
        <f t="shared" si="4"/>
        <v>0</v>
      </c>
      <c r="K27" s="61">
        <f t="shared" si="4"/>
        <v>0</v>
      </c>
      <c r="L27" s="61">
        <f t="shared" si="4"/>
        <v>0</v>
      </c>
      <c r="M27" s="61">
        <f t="shared" si="4"/>
        <v>0</v>
      </c>
      <c r="N27" s="61">
        <f t="shared" si="4"/>
        <v>0</v>
      </c>
      <c r="O27" s="61">
        <f t="shared" si="4"/>
        <v>0</v>
      </c>
      <c r="P27" s="61">
        <f t="shared" si="4"/>
        <v>0</v>
      </c>
      <c r="Q27" s="71" t="str">
        <f>IF(I27=J27+K27+L27+M27,"ВЕРНО","ОШИБКА!!!")</f>
        <v>ВЕРНО</v>
      </c>
      <c r="R27" s="63" t="str">
        <f aca="true" t="shared" si="5" ref="R27:S31">IF(D27&gt;=G27,"ВЕРНО","ОШИБКА!!!")</f>
        <v>ВЕРНО</v>
      </c>
      <c r="S27" s="64" t="str">
        <f t="shared" si="5"/>
        <v>ВЕРНО</v>
      </c>
    </row>
    <row r="28" spans="1:19" ht="18.75">
      <c r="A28" s="49"/>
      <c r="B28" s="59" t="s">
        <v>98</v>
      </c>
      <c r="C28" s="60">
        <v>10</v>
      </c>
      <c r="D28" s="43"/>
      <c r="E28" s="43"/>
      <c r="F28" s="43"/>
      <c r="G28" s="43"/>
      <c r="H28" s="43"/>
      <c r="I28" s="42">
        <f>J28+K28+L28+M28</f>
        <v>0</v>
      </c>
      <c r="J28" s="43"/>
      <c r="K28" s="43"/>
      <c r="L28" s="43"/>
      <c r="M28" s="43"/>
      <c r="N28" s="70"/>
      <c r="O28" s="43"/>
      <c r="P28" s="43"/>
      <c r="Q28" s="71" t="str">
        <f>IF(I28=J28+K28+L28+M28,"ВЕРНО","ОШИБКА!!!")</f>
        <v>ВЕРНО</v>
      </c>
      <c r="R28" s="63" t="str">
        <f t="shared" si="5"/>
        <v>ВЕРНО</v>
      </c>
      <c r="S28" s="64" t="str">
        <f t="shared" si="5"/>
        <v>ВЕРНО</v>
      </c>
    </row>
    <row r="29" spans="1:19" ht="18.75">
      <c r="A29" s="49"/>
      <c r="B29" s="59" t="s">
        <v>99</v>
      </c>
      <c r="C29" s="60">
        <v>11</v>
      </c>
      <c r="D29" s="43"/>
      <c r="E29" s="43"/>
      <c r="F29" s="43"/>
      <c r="G29" s="43"/>
      <c r="H29" s="68"/>
      <c r="I29" s="42">
        <f>J29+K29+L29+M29</f>
        <v>0</v>
      </c>
      <c r="J29" s="43"/>
      <c r="K29" s="43"/>
      <c r="L29" s="43"/>
      <c r="M29" s="43"/>
      <c r="N29" s="68"/>
      <c r="O29" s="43"/>
      <c r="P29" s="43"/>
      <c r="Q29" s="71" t="str">
        <f>IF(I29=J29+K29+L29+M29,"ВЕРНО","ОШИБКА!!!")</f>
        <v>ВЕРНО</v>
      </c>
      <c r="R29" s="63" t="str">
        <f t="shared" si="5"/>
        <v>ВЕРНО</v>
      </c>
      <c r="S29" s="64" t="str">
        <f t="shared" si="5"/>
        <v>ВЕРНО</v>
      </c>
    </row>
    <row r="30" spans="1:19" ht="45.75">
      <c r="A30" s="49"/>
      <c r="B30" s="65" t="s">
        <v>157</v>
      </c>
      <c r="C30" s="60">
        <v>12</v>
      </c>
      <c r="D30" s="94"/>
      <c r="E30" s="94"/>
      <c r="F30" s="94"/>
      <c r="G30" s="94"/>
      <c r="H30" s="95"/>
      <c r="I30" s="42">
        <f>J30+K30+L30+M30</f>
        <v>0</v>
      </c>
      <c r="J30" s="94"/>
      <c r="K30" s="94"/>
      <c r="L30" s="94"/>
      <c r="M30" s="94"/>
      <c r="N30" s="98"/>
      <c r="O30" s="94"/>
      <c r="P30" s="94"/>
      <c r="Q30" s="71" t="str">
        <f>IF(I30=J30+K30+L30+M30,"ВЕРНО","ОШИБКА!!!")</f>
        <v>ВЕРНО</v>
      </c>
      <c r="R30" s="63" t="str">
        <f t="shared" si="5"/>
        <v>ВЕРНО</v>
      </c>
      <c r="S30" s="64" t="str">
        <f t="shared" si="5"/>
        <v>ВЕРНО</v>
      </c>
    </row>
    <row r="31" spans="1:19" ht="18.75">
      <c r="A31" s="49"/>
      <c r="B31" s="59" t="s">
        <v>104</v>
      </c>
      <c r="C31" s="60">
        <v>13</v>
      </c>
      <c r="D31" s="72">
        <f>D17+D22+D27</f>
        <v>0</v>
      </c>
      <c r="E31" s="72">
        <f aca="true" t="shared" si="6" ref="E31:P31">E17+E22+E27</f>
        <v>0</v>
      </c>
      <c r="F31" s="72">
        <f t="shared" si="6"/>
        <v>0</v>
      </c>
      <c r="G31" s="72">
        <f t="shared" si="6"/>
        <v>0</v>
      </c>
      <c r="H31" s="72">
        <f t="shared" si="6"/>
        <v>0</v>
      </c>
      <c r="I31" s="72">
        <f t="shared" si="6"/>
        <v>0</v>
      </c>
      <c r="J31" s="72">
        <f t="shared" si="6"/>
        <v>0</v>
      </c>
      <c r="K31" s="72">
        <f t="shared" si="6"/>
        <v>0</v>
      </c>
      <c r="L31" s="72">
        <f t="shared" si="6"/>
        <v>0</v>
      </c>
      <c r="M31" s="72">
        <f t="shared" si="6"/>
        <v>0</v>
      </c>
      <c r="N31" s="72">
        <f t="shared" si="6"/>
        <v>0</v>
      </c>
      <c r="O31" s="72">
        <f t="shared" si="6"/>
        <v>0</v>
      </c>
      <c r="P31" s="72">
        <f t="shared" si="6"/>
        <v>0</v>
      </c>
      <c r="Q31" s="71" t="str">
        <f>IF(I31=J31+K31+L31+M31,"ВЕРНО","ОШИБКА!!!")</f>
        <v>ВЕРНО</v>
      </c>
      <c r="R31" s="63" t="str">
        <f t="shared" si="5"/>
        <v>ВЕРНО</v>
      </c>
      <c r="S31" s="64" t="str">
        <f t="shared" si="5"/>
        <v>ВЕРНО</v>
      </c>
    </row>
    <row r="32" spans="1:19" ht="15">
      <c r="A32" s="49"/>
      <c r="B32" s="49"/>
      <c r="C32" s="50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52"/>
      <c r="R32" s="52"/>
      <c r="S32" s="52"/>
    </row>
    <row r="33" spans="1:19" ht="27.75" customHeight="1">
      <c r="A33" s="187"/>
      <c r="B33" s="189" t="s">
        <v>155</v>
      </c>
      <c r="C33" s="193" t="s">
        <v>150</v>
      </c>
      <c r="D33" s="119" t="s">
        <v>100</v>
      </c>
      <c r="E33" s="203" t="s">
        <v>79</v>
      </c>
      <c r="F33" s="204"/>
      <c r="G33" s="205"/>
      <c r="H33" s="208" t="s">
        <v>80</v>
      </c>
      <c r="I33" s="208" t="s">
        <v>81</v>
      </c>
      <c r="J33" s="203" t="s">
        <v>82</v>
      </c>
      <c r="K33" s="204"/>
      <c r="L33" s="204"/>
      <c r="M33" s="204"/>
      <c r="N33" s="205"/>
      <c r="O33" s="188" t="s">
        <v>83</v>
      </c>
      <c r="P33" s="188"/>
      <c r="Q33" s="52"/>
      <c r="R33" s="220"/>
      <c r="S33" s="52"/>
    </row>
    <row r="34" spans="1:19" ht="1.5" customHeight="1" hidden="1">
      <c r="A34" s="187"/>
      <c r="B34" s="190"/>
      <c r="C34" s="193"/>
      <c r="D34" s="75"/>
      <c r="E34" s="53"/>
      <c r="F34" s="53"/>
      <c r="G34" s="53"/>
      <c r="H34" s="209"/>
      <c r="I34" s="209"/>
      <c r="J34" s="76"/>
      <c r="K34" s="77"/>
      <c r="L34" s="77"/>
      <c r="M34" s="77"/>
      <c r="N34" s="77"/>
      <c r="O34" s="75"/>
      <c r="P34" s="151"/>
      <c r="Q34" s="52"/>
      <c r="R34" s="220"/>
      <c r="S34" s="52"/>
    </row>
    <row r="35" spans="1:19" ht="2.25" customHeight="1" hidden="1">
      <c r="A35" s="187"/>
      <c r="B35" s="190"/>
      <c r="C35" s="193"/>
      <c r="D35" s="75"/>
      <c r="E35" s="53"/>
      <c r="F35" s="53"/>
      <c r="G35" s="53"/>
      <c r="H35" s="209"/>
      <c r="I35" s="209"/>
      <c r="J35" s="76"/>
      <c r="K35" s="53"/>
      <c r="L35" s="53"/>
      <c r="M35" s="53"/>
      <c r="N35" s="53"/>
      <c r="O35" s="75"/>
      <c r="P35" s="151"/>
      <c r="Q35" s="52"/>
      <c r="R35" s="220"/>
      <c r="S35" s="52"/>
    </row>
    <row r="36" spans="1:19" ht="80.25" customHeight="1">
      <c r="A36" s="187"/>
      <c r="B36" s="191"/>
      <c r="C36" s="193"/>
      <c r="D36" s="53" t="s">
        <v>78</v>
      </c>
      <c r="E36" s="53" t="s">
        <v>84</v>
      </c>
      <c r="F36" s="53" t="s">
        <v>85</v>
      </c>
      <c r="G36" s="53" t="s">
        <v>86</v>
      </c>
      <c r="H36" s="210"/>
      <c r="I36" s="210"/>
      <c r="J36" s="79" t="s">
        <v>169</v>
      </c>
      <c r="K36" s="74" t="s">
        <v>87</v>
      </c>
      <c r="L36" s="53" t="s">
        <v>167</v>
      </c>
      <c r="M36" s="53" t="s">
        <v>168</v>
      </c>
      <c r="N36" s="53" t="s">
        <v>88</v>
      </c>
      <c r="O36" s="53" t="s">
        <v>181</v>
      </c>
      <c r="P36" s="79" t="s">
        <v>182</v>
      </c>
      <c r="Q36" s="52"/>
      <c r="R36" s="220"/>
      <c r="S36" s="52"/>
    </row>
    <row r="37" spans="1:19" s="46" customFormat="1" ht="12.75">
      <c r="A37" s="54"/>
      <c r="B37" s="55">
        <v>1</v>
      </c>
      <c r="C37" s="55">
        <v>2</v>
      </c>
      <c r="D37" s="55">
        <v>16</v>
      </c>
      <c r="E37" s="55">
        <v>17</v>
      </c>
      <c r="F37" s="55">
        <v>18</v>
      </c>
      <c r="G37" s="55">
        <v>19</v>
      </c>
      <c r="H37" s="55">
        <v>20</v>
      </c>
      <c r="I37" s="80">
        <v>21</v>
      </c>
      <c r="J37" s="81">
        <v>22</v>
      </c>
      <c r="K37" s="81">
        <v>23</v>
      </c>
      <c r="L37" s="55">
        <v>24</v>
      </c>
      <c r="M37" s="55">
        <v>25</v>
      </c>
      <c r="N37" s="55">
        <v>26</v>
      </c>
      <c r="O37" s="78">
        <v>27</v>
      </c>
      <c r="P37" s="163">
        <v>28</v>
      </c>
      <c r="Q37" s="56"/>
      <c r="R37" s="56"/>
      <c r="S37" s="56"/>
    </row>
    <row r="38" spans="1:19" ht="15.75" customHeight="1">
      <c r="A38" s="49"/>
      <c r="B38" s="200" t="s">
        <v>25</v>
      </c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2"/>
      <c r="Q38" s="52"/>
      <c r="R38" s="58"/>
      <c r="S38" s="52"/>
    </row>
    <row r="39" spans="1:19" ht="18.75">
      <c r="A39" s="49"/>
      <c r="B39" s="59" t="s">
        <v>97</v>
      </c>
      <c r="C39" s="60">
        <v>1</v>
      </c>
      <c r="D39" s="61">
        <f>D40+D41</f>
        <v>0</v>
      </c>
      <c r="E39" s="61">
        <f aca="true" t="shared" si="7" ref="E39:K39">E40+E41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82">
        <f t="shared" si="7"/>
        <v>0</v>
      </c>
      <c r="K39" s="82">
        <f t="shared" si="7"/>
        <v>0</v>
      </c>
      <c r="L39" s="83">
        <f>L40+L41</f>
        <v>0</v>
      </c>
      <c r="M39" s="61">
        <f>M40+M41</f>
        <v>0</v>
      </c>
      <c r="N39" s="61">
        <f>N40+N41</f>
        <v>0</v>
      </c>
      <c r="O39" s="61">
        <f>O40+O41</f>
        <v>0</v>
      </c>
      <c r="P39" s="61">
        <f>P40+P41</f>
        <v>0</v>
      </c>
      <c r="Q39" s="52"/>
      <c r="R39" s="159"/>
      <c r="S39" s="52"/>
    </row>
    <row r="40" spans="1:19" ht="18.75">
      <c r="A40" s="49"/>
      <c r="B40" s="59" t="s">
        <v>98</v>
      </c>
      <c r="C40" s="60">
        <v>2</v>
      </c>
      <c r="D40" s="154"/>
      <c r="E40" s="43"/>
      <c r="F40" s="43"/>
      <c r="G40" s="43"/>
      <c r="H40" s="43"/>
      <c r="I40" s="43"/>
      <c r="J40" s="84"/>
      <c r="K40" s="34"/>
      <c r="L40" s="85"/>
      <c r="M40" s="43"/>
      <c r="N40" s="43"/>
      <c r="O40" s="70"/>
      <c r="P40" s="43"/>
      <c r="Q40" s="52"/>
      <c r="R40" s="164"/>
      <c r="S40" s="52"/>
    </row>
    <row r="41" spans="1:19" ht="18.75">
      <c r="A41" s="49"/>
      <c r="B41" s="59" t="s">
        <v>99</v>
      </c>
      <c r="C41" s="60">
        <v>3</v>
      </c>
      <c r="D41" s="43"/>
      <c r="E41" s="43"/>
      <c r="F41" s="43"/>
      <c r="G41" s="43"/>
      <c r="H41" s="68"/>
      <c r="I41" s="43"/>
      <c r="J41" s="84"/>
      <c r="K41" s="34"/>
      <c r="L41" s="85"/>
      <c r="M41" s="43"/>
      <c r="N41" s="43"/>
      <c r="O41" s="68"/>
      <c r="P41" s="43"/>
      <c r="Q41" s="52"/>
      <c r="R41" s="164"/>
      <c r="S41" s="52"/>
    </row>
    <row r="42" spans="1:19" ht="44.25" customHeight="1">
      <c r="A42" s="49"/>
      <c r="B42" s="65" t="s">
        <v>151</v>
      </c>
      <c r="C42" s="66">
        <v>4</v>
      </c>
      <c r="D42" s="69"/>
      <c r="E42" s="69"/>
      <c r="F42" s="69"/>
      <c r="G42" s="69"/>
      <c r="H42" s="69"/>
      <c r="I42" s="69"/>
      <c r="J42" s="86"/>
      <c r="K42" s="34"/>
      <c r="L42" s="87" t="s">
        <v>174</v>
      </c>
      <c r="M42" s="69"/>
      <c r="N42" s="69"/>
      <c r="O42" s="69"/>
      <c r="P42" s="69"/>
      <c r="Q42" s="52"/>
      <c r="R42" s="164"/>
      <c r="S42" s="52"/>
    </row>
    <row r="43" spans="1:19" ht="18.75" customHeight="1">
      <c r="A43" s="49"/>
      <c r="B43" s="197" t="s">
        <v>158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9"/>
      <c r="Q43" s="52"/>
      <c r="R43" s="164"/>
      <c r="S43" s="52"/>
    </row>
    <row r="44" spans="1:19" ht="18.75">
      <c r="A44" s="49"/>
      <c r="B44" s="59" t="s">
        <v>97</v>
      </c>
      <c r="C44" s="60">
        <v>5</v>
      </c>
      <c r="D44" s="61">
        <f>D45+D46</f>
        <v>0</v>
      </c>
      <c r="E44" s="61">
        <f aca="true" t="shared" si="8" ref="E44:K44">E45+E46</f>
        <v>0</v>
      </c>
      <c r="F44" s="61">
        <f t="shared" si="8"/>
        <v>0</v>
      </c>
      <c r="G44" s="61">
        <f t="shared" si="8"/>
        <v>0</v>
      </c>
      <c r="H44" s="61">
        <f t="shared" si="8"/>
        <v>0</v>
      </c>
      <c r="I44" s="61">
        <f t="shared" si="8"/>
        <v>0</v>
      </c>
      <c r="J44" s="82">
        <f t="shared" si="8"/>
        <v>0</v>
      </c>
      <c r="K44" s="82">
        <f t="shared" si="8"/>
        <v>0</v>
      </c>
      <c r="L44" s="83">
        <f>L45+L46</f>
        <v>0</v>
      </c>
      <c r="M44" s="61">
        <f>M45+M46</f>
        <v>0</v>
      </c>
      <c r="N44" s="61">
        <f>N45+N46</f>
        <v>0</v>
      </c>
      <c r="O44" s="61">
        <f>O45+O46</f>
        <v>0</v>
      </c>
      <c r="P44" s="61">
        <f>P45+P46</f>
        <v>0</v>
      </c>
      <c r="Q44" s="52"/>
      <c r="R44" s="159"/>
      <c r="S44" s="52"/>
    </row>
    <row r="45" spans="1:19" ht="18.75">
      <c r="A45" s="49"/>
      <c r="B45" s="59" t="s">
        <v>98</v>
      </c>
      <c r="C45" s="60">
        <v>6</v>
      </c>
      <c r="D45" s="43"/>
      <c r="E45" s="43"/>
      <c r="F45" s="43"/>
      <c r="G45" s="43"/>
      <c r="H45" s="43"/>
      <c r="I45" s="43"/>
      <c r="J45" s="84"/>
      <c r="K45" s="34"/>
      <c r="L45" s="85"/>
      <c r="M45" s="43"/>
      <c r="N45" s="43"/>
      <c r="O45" s="70"/>
      <c r="P45" s="43"/>
      <c r="Q45" s="52"/>
      <c r="R45" s="164"/>
      <c r="S45" s="52"/>
    </row>
    <row r="46" spans="1:19" ht="18.75">
      <c r="A46" s="49"/>
      <c r="B46" s="59" t="s">
        <v>99</v>
      </c>
      <c r="C46" s="60">
        <v>7</v>
      </c>
      <c r="D46" s="43"/>
      <c r="E46" s="43"/>
      <c r="F46" s="43"/>
      <c r="G46" s="43"/>
      <c r="H46" s="68"/>
      <c r="I46" s="43"/>
      <c r="J46" s="84"/>
      <c r="K46" s="34"/>
      <c r="L46" s="85"/>
      <c r="M46" s="43"/>
      <c r="N46" s="43"/>
      <c r="O46" s="68"/>
      <c r="P46" s="43"/>
      <c r="Q46" s="164"/>
      <c r="R46" s="164"/>
      <c r="S46" s="52"/>
    </row>
    <row r="47" spans="1:19" ht="45">
      <c r="A47" s="49"/>
      <c r="B47" s="65" t="s">
        <v>156</v>
      </c>
      <c r="C47" s="88">
        <v>8</v>
      </c>
      <c r="D47" s="43"/>
      <c r="E47" s="43"/>
      <c r="F47" s="43"/>
      <c r="G47" s="43"/>
      <c r="H47" s="68"/>
      <c r="I47" s="43"/>
      <c r="J47" s="84"/>
      <c r="K47" s="34"/>
      <c r="L47" s="155" t="s">
        <v>174</v>
      </c>
      <c r="M47" s="43"/>
      <c r="N47" s="43"/>
      <c r="O47" s="68"/>
      <c r="P47" s="43"/>
      <c r="Q47" s="51"/>
      <c r="R47" s="164"/>
      <c r="S47" s="52"/>
    </row>
    <row r="48" spans="1:19" ht="18.75" customHeight="1">
      <c r="A48" s="49"/>
      <c r="B48" s="197" t="s">
        <v>148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9"/>
      <c r="Q48" s="51"/>
      <c r="R48" s="164"/>
      <c r="S48" s="52"/>
    </row>
    <row r="49" spans="1:19" ht="18.75">
      <c r="A49" s="49"/>
      <c r="B49" s="59" t="s">
        <v>97</v>
      </c>
      <c r="C49" s="60">
        <v>9</v>
      </c>
      <c r="D49" s="61">
        <f>D50+D51</f>
        <v>0</v>
      </c>
      <c r="E49" s="61">
        <f aca="true" t="shared" si="9" ref="E49:K49">E50+E51</f>
        <v>0</v>
      </c>
      <c r="F49" s="61">
        <f t="shared" si="9"/>
        <v>0</v>
      </c>
      <c r="G49" s="61">
        <f t="shared" si="9"/>
        <v>0</v>
      </c>
      <c r="H49" s="61">
        <f t="shared" si="9"/>
        <v>0</v>
      </c>
      <c r="I49" s="61">
        <f t="shared" si="9"/>
        <v>0</v>
      </c>
      <c r="J49" s="82">
        <f t="shared" si="9"/>
        <v>0</v>
      </c>
      <c r="K49" s="82">
        <f t="shared" si="9"/>
        <v>0</v>
      </c>
      <c r="L49" s="83">
        <f>L50+L51</f>
        <v>0</v>
      </c>
      <c r="M49" s="61">
        <f>M50+M51</f>
        <v>0</v>
      </c>
      <c r="N49" s="61">
        <f>N50+N51</f>
        <v>0</v>
      </c>
      <c r="O49" s="61">
        <f>O50+O51</f>
        <v>0</v>
      </c>
      <c r="P49" s="61">
        <f>P50+P51</f>
        <v>0</v>
      </c>
      <c r="Q49" s="159"/>
      <c r="R49" s="159"/>
      <c r="S49" s="52"/>
    </row>
    <row r="50" spans="1:19" ht="18.75">
      <c r="A50" s="49"/>
      <c r="B50" s="59" t="s">
        <v>98</v>
      </c>
      <c r="C50" s="60">
        <v>10</v>
      </c>
      <c r="D50" s="43"/>
      <c r="E50" s="43"/>
      <c r="F50" s="43"/>
      <c r="G50" s="43"/>
      <c r="H50" s="43"/>
      <c r="I50" s="43"/>
      <c r="J50" s="84"/>
      <c r="K50" s="34"/>
      <c r="L50" s="85"/>
      <c r="M50" s="43"/>
      <c r="N50" s="43"/>
      <c r="O50" s="70"/>
      <c r="P50" s="43"/>
      <c r="Q50" s="165"/>
      <c r="R50" s="164"/>
      <c r="S50" s="52"/>
    </row>
    <row r="51" spans="1:19" ht="18.75">
      <c r="A51" s="49"/>
      <c r="B51" s="59" t="s">
        <v>99</v>
      </c>
      <c r="C51" s="60">
        <v>11</v>
      </c>
      <c r="D51" s="43"/>
      <c r="E51" s="43"/>
      <c r="F51" s="43"/>
      <c r="G51" s="43"/>
      <c r="H51" s="68"/>
      <c r="I51" s="43"/>
      <c r="J51" s="84"/>
      <c r="K51" s="34"/>
      <c r="L51" s="85"/>
      <c r="M51" s="43"/>
      <c r="N51" s="43"/>
      <c r="O51" s="68"/>
      <c r="P51" s="43"/>
      <c r="Q51" s="52"/>
      <c r="R51" s="164"/>
      <c r="S51" s="52"/>
    </row>
    <row r="52" spans="1:19" ht="45">
      <c r="A52" s="49"/>
      <c r="B52" s="65" t="s">
        <v>157</v>
      </c>
      <c r="C52" s="88">
        <v>12</v>
      </c>
      <c r="D52" s="94"/>
      <c r="E52" s="94"/>
      <c r="F52" s="94"/>
      <c r="G52" s="94"/>
      <c r="H52" s="95"/>
      <c r="I52" s="94"/>
      <c r="J52" s="96"/>
      <c r="K52" s="34" t="s">
        <v>174</v>
      </c>
      <c r="L52" s="97"/>
      <c r="M52" s="94"/>
      <c r="N52" s="94"/>
      <c r="O52" s="98"/>
      <c r="P52" s="94"/>
      <c r="Q52" s="52"/>
      <c r="R52" s="159"/>
      <c r="S52" s="52"/>
    </row>
    <row r="53" spans="1:19" s="47" customFormat="1" ht="18.75">
      <c r="A53" s="166"/>
      <c r="B53" s="89" t="s">
        <v>104</v>
      </c>
      <c r="C53" s="90">
        <v>13</v>
      </c>
      <c r="D53" s="91">
        <f>D39+D44+D49</f>
        <v>0</v>
      </c>
      <c r="E53" s="91">
        <f aca="true" t="shared" si="10" ref="E53:K53">E39+E44+E49</f>
        <v>0</v>
      </c>
      <c r="F53" s="91">
        <f t="shared" si="10"/>
        <v>0</v>
      </c>
      <c r="G53" s="91">
        <f t="shared" si="10"/>
        <v>0</v>
      </c>
      <c r="H53" s="91">
        <f t="shared" si="10"/>
        <v>0</v>
      </c>
      <c r="I53" s="91">
        <f t="shared" si="10"/>
        <v>0</v>
      </c>
      <c r="J53" s="92">
        <f t="shared" si="10"/>
        <v>0</v>
      </c>
      <c r="K53" s="92">
        <f t="shared" si="10"/>
        <v>0</v>
      </c>
      <c r="L53" s="93">
        <f>L39+L44+L49</f>
        <v>0</v>
      </c>
      <c r="M53" s="91">
        <f>M39+M44+M49</f>
        <v>0</v>
      </c>
      <c r="N53" s="91">
        <f>N39+N44+N49</f>
        <v>0</v>
      </c>
      <c r="O53" s="91">
        <f>O39+O44+O49</f>
        <v>0</v>
      </c>
      <c r="P53" s="91">
        <f>P39+P44+P49</f>
        <v>0</v>
      </c>
      <c r="Q53" s="167"/>
      <c r="R53" s="167"/>
      <c r="S53" s="167"/>
    </row>
    <row r="54" spans="1:19" ht="15">
      <c r="A54" s="76"/>
      <c r="B54" s="76"/>
      <c r="C54" s="168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52"/>
      <c r="R54" s="52"/>
      <c r="S54" s="52"/>
    </row>
    <row r="55" spans="1:19" ht="15">
      <c r="A55" s="76"/>
      <c r="B55" s="192"/>
      <c r="C55" s="192"/>
      <c r="D55" s="192"/>
      <c r="E55" s="158"/>
      <c r="F55" s="157"/>
      <c r="G55" s="49"/>
      <c r="H55" s="192"/>
      <c r="I55" s="192"/>
      <c r="J55" s="49"/>
      <c r="K55" s="192"/>
      <c r="L55" s="192"/>
      <c r="M55" s="192"/>
      <c r="N55" s="192"/>
      <c r="O55" s="192"/>
      <c r="P55" s="140"/>
      <c r="Q55" s="76"/>
      <c r="R55" s="76"/>
      <c r="S55" s="76"/>
    </row>
    <row r="56" spans="1:19" ht="32.25" customHeight="1">
      <c r="A56" s="76"/>
      <c r="B56" s="217" t="s">
        <v>162</v>
      </c>
      <c r="C56" s="217"/>
      <c r="D56" s="217"/>
      <c r="E56" s="169" t="s">
        <v>163</v>
      </c>
      <c r="F56" s="170" t="s">
        <v>95</v>
      </c>
      <c r="G56" s="171"/>
      <c r="H56" s="217" t="s">
        <v>96</v>
      </c>
      <c r="I56" s="217"/>
      <c r="J56" s="49"/>
      <c r="K56" s="218" t="s">
        <v>161</v>
      </c>
      <c r="L56" s="218"/>
      <c r="M56" s="218"/>
      <c r="N56" s="218"/>
      <c r="O56" s="218"/>
      <c r="P56" s="165"/>
      <c r="Q56" s="76"/>
      <c r="R56" s="76"/>
      <c r="S56" s="76"/>
    </row>
    <row r="57" spans="1:19" ht="15">
      <c r="A57" s="76"/>
      <c r="B57" s="76"/>
      <c r="C57" s="168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52"/>
      <c r="R57" s="52"/>
      <c r="S57" s="52"/>
    </row>
    <row r="58" spans="1:19" ht="15">
      <c r="A58" s="76"/>
      <c r="B58" s="76"/>
      <c r="C58" s="168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52"/>
      <c r="R58" s="52"/>
      <c r="S58" s="52"/>
    </row>
  </sheetData>
  <sheetProtection password="8160" sheet="1"/>
  <mergeCells count="46">
    <mergeCell ref="S11:S14"/>
    <mergeCell ref="B56:D56"/>
    <mergeCell ref="H56:I56"/>
    <mergeCell ref="K56:O56"/>
    <mergeCell ref="B38:P38"/>
    <mergeCell ref="B43:P43"/>
    <mergeCell ref="B48:P48"/>
    <mergeCell ref="I33:I36"/>
    <mergeCell ref="Q11:Q14"/>
    <mergeCell ref="R33:R36"/>
    <mergeCell ref="R11:R14"/>
    <mergeCell ref="H5:L5"/>
    <mergeCell ref="H6:L6"/>
    <mergeCell ref="H7:L7"/>
    <mergeCell ref="I11:M11"/>
    <mergeCell ref="H12:H14"/>
    <mergeCell ref="K8:O8"/>
    <mergeCell ref="G11:H11"/>
    <mergeCell ref="G9:H9"/>
    <mergeCell ref="G8:H8"/>
    <mergeCell ref="K9:Q9"/>
    <mergeCell ref="E13:F13"/>
    <mergeCell ref="I12:I14"/>
    <mergeCell ref="L13:M13"/>
    <mergeCell ref="N11:N14"/>
    <mergeCell ref="H33:H36"/>
    <mergeCell ref="J33:N33"/>
    <mergeCell ref="O33:P33"/>
    <mergeCell ref="J12:M12"/>
    <mergeCell ref="D11:F12"/>
    <mergeCell ref="C33:C36"/>
    <mergeCell ref="P11:P13"/>
    <mergeCell ref="B21:P21"/>
    <mergeCell ref="B16:P16"/>
    <mergeCell ref="B26:P26"/>
    <mergeCell ref="E33:G33"/>
    <mergeCell ref="A33:A36"/>
    <mergeCell ref="B11:B14"/>
    <mergeCell ref="O11:O14"/>
    <mergeCell ref="B33:B36"/>
    <mergeCell ref="J13:K13"/>
    <mergeCell ref="B55:D55"/>
    <mergeCell ref="H55:I55"/>
    <mergeCell ref="K55:O55"/>
    <mergeCell ref="C11:C14"/>
    <mergeCell ref="G12:G14"/>
  </mergeCells>
  <printOptions/>
  <pageMargins left="0.7" right="0.7" top="0.75" bottom="0.75" header="0.3" footer="0.3"/>
  <pageSetup horizontalDpi="600" verticalDpi="600" orientation="landscape" paperSize="9" scale="69" r:id="rId1"/>
  <rowBreaks count="1" manualBreakCount="1">
    <brk id="31" max="1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75"/>
  <sheetViews>
    <sheetView view="pageBreakPreview" zoomScaleSheetLayoutView="100" zoomScalePageLayoutView="0" workbookViewId="0" topLeftCell="A1">
      <selection activeCell="G8" sqref="G8:G9"/>
    </sheetView>
  </sheetViews>
  <sheetFormatPr defaultColWidth="9.140625" defaultRowHeight="15"/>
  <cols>
    <col min="1" max="1" width="3.421875" style="0" customWidth="1"/>
    <col min="2" max="2" width="95.7109375" style="0" customWidth="1"/>
    <col min="3" max="3" width="13.8515625" style="0" customWidth="1"/>
    <col min="4" max="4" width="15.00390625" style="0" customWidth="1"/>
    <col min="5" max="5" width="13.00390625" style="0" customWidth="1"/>
    <col min="6" max="6" width="11.28125" style="0" customWidth="1"/>
    <col min="7" max="7" width="10.140625" style="0" customWidth="1"/>
  </cols>
  <sheetData>
    <row r="1" spans="1:3" ht="15">
      <c r="A1" s="76"/>
      <c r="B1" s="76"/>
      <c r="C1" s="76"/>
    </row>
    <row r="2" spans="1:3" ht="18.75">
      <c r="A2" s="76"/>
      <c r="B2" s="100" t="s">
        <v>184</v>
      </c>
      <c r="C2" s="76"/>
    </row>
    <row r="3" spans="1:3" ht="15">
      <c r="A3" s="76"/>
      <c r="B3" s="76"/>
      <c r="C3" s="76"/>
    </row>
    <row r="4" spans="1:3" ht="18.75">
      <c r="A4" s="76"/>
      <c r="B4" s="133" t="s">
        <v>185</v>
      </c>
      <c r="C4" s="61">
        <f>C5+C6+C7+C8+C9</f>
        <v>0</v>
      </c>
    </row>
    <row r="5" spans="1:3" ht="18.75">
      <c r="A5" s="76"/>
      <c r="B5" s="125" t="s">
        <v>53</v>
      </c>
      <c r="C5" s="36"/>
    </row>
    <row r="6" spans="1:3" ht="18.75">
      <c r="A6" s="76"/>
      <c r="B6" s="125" t="s">
        <v>54</v>
      </c>
      <c r="C6" s="36"/>
    </row>
    <row r="7" spans="1:3" ht="18.75">
      <c r="A7" s="76"/>
      <c r="B7" s="125" t="s">
        <v>55</v>
      </c>
      <c r="C7" s="36"/>
    </row>
    <row r="8" spans="1:3" ht="18.75">
      <c r="A8" s="76"/>
      <c r="B8" s="125" t="s">
        <v>56</v>
      </c>
      <c r="C8" s="36"/>
    </row>
    <row r="9" spans="1:3" ht="18.75">
      <c r="A9" s="76"/>
      <c r="B9" s="134" t="s">
        <v>183</v>
      </c>
      <c r="C9" s="36"/>
    </row>
    <row r="10" spans="1:3" ht="18.75">
      <c r="A10" s="76"/>
      <c r="B10" s="135"/>
      <c r="C10" s="126"/>
    </row>
    <row r="11" spans="1:3" ht="18.75">
      <c r="A11" s="76"/>
      <c r="B11" s="136" t="s">
        <v>194</v>
      </c>
      <c r="C11" s="126"/>
    </row>
    <row r="12" spans="1:3" ht="18.75">
      <c r="A12" s="76"/>
      <c r="B12" s="134" t="s">
        <v>110</v>
      </c>
      <c r="C12" s="36"/>
    </row>
    <row r="13" spans="1:3" ht="18.75">
      <c r="A13" s="76"/>
      <c r="B13" s="134" t="s">
        <v>212</v>
      </c>
      <c r="C13" s="36"/>
    </row>
    <row r="14" spans="1:3" ht="18.75">
      <c r="A14" s="76"/>
      <c r="B14" s="134" t="s">
        <v>215</v>
      </c>
      <c r="C14" s="36"/>
    </row>
    <row r="15" spans="1:3" ht="18.75">
      <c r="A15" s="76"/>
      <c r="B15" s="76"/>
      <c r="C15" s="129"/>
    </row>
    <row r="16" spans="1:3" ht="18.75">
      <c r="A16" s="76"/>
      <c r="B16" s="137" t="s">
        <v>195</v>
      </c>
      <c r="C16" s="126"/>
    </row>
    <row r="17" spans="1:3" ht="18.75" customHeight="1">
      <c r="A17" s="76"/>
      <c r="B17" s="124" t="s">
        <v>58</v>
      </c>
      <c r="C17" s="138" t="e">
        <f>C12/C5</f>
        <v>#DIV/0!</v>
      </c>
    </row>
    <row r="18" spans="1:3" ht="18.75">
      <c r="A18" s="76"/>
      <c r="B18" s="139" t="s">
        <v>213</v>
      </c>
      <c r="C18" s="138" t="e">
        <f>C13/C5</f>
        <v>#DIV/0!</v>
      </c>
    </row>
    <row r="19" spans="1:3" ht="18.75">
      <c r="A19" s="76"/>
      <c r="B19" s="124" t="s">
        <v>59</v>
      </c>
      <c r="C19" s="138" t="e">
        <f>'Сводная ведомость'!I31/'Показатели лечебной работы'!C5</f>
        <v>#DIV/0!</v>
      </c>
    </row>
    <row r="20" spans="1:3" ht="18.75">
      <c r="A20" s="76"/>
      <c r="B20" s="124" t="s">
        <v>60</v>
      </c>
      <c r="C20" s="138" t="e">
        <f>'Сводная ведомость'!I53/'Показатели лечебной работы'!C5</f>
        <v>#DIV/0!</v>
      </c>
    </row>
    <row r="21" spans="1:3" ht="18.75">
      <c r="A21" s="76"/>
      <c r="B21" s="124" t="s">
        <v>61</v>
      </c>
      <c r="C21" s="138" t="e">
        <f>'Сводная ведомость'!I53*100/'Сводная ведомость'!H31</f>
        <v>#DIV/0!</v>
      </c>
    </row>
    <row r="22" spans="1:3" ht="20.25" customHeight="1">
      <c r="A22" s="76"/>
      <c r="B22" s="124" t="s">
        <v>105</v>
      </c>
      <c r="C22" s="138" t="e">
        <f>'Сводная ведомость'!N31*100/('Сводная ведомость'!L31+'Сводная ведомость'!M31)</f>
        <v>#DIV/0!</v>
      </c>
    </row>
    <row r="23" spans="1:3" ht="18.75">
      <c r="A23" s="76"/>
      <c r="B23" s="124" t="s">
        <v>106</v>
      </c>
      <c r="C23" s="138" t="e">
        <f>('Сводная ведомость'!L31+'Сводная ведомость'!M31)/('Сводная ведомость'!J31+'Сводная ведомость'!K31)</f>
        <v>#DIV/0!</v>
      </c>
    </row>
    <row r="24" spans="1:3" ht="20.25" customHeight="1">
      <c r="A24" s="76"/>
      <c r="B24" s="124" t="s">
        <v>107</v>
      </c>
      <c r="C24" s="138" t="e">
        <f>'Сводная ведомость'!I31/'Сводная ведомость'!G53</f>
        <v>#DIV/0!</v>
      </c>
    </row>
    <row r="25" spans="1:3" ht="20.25" customHeight="1">
      <c r="A25" s="76"/>
      <c r="B25" s="124" t="s">
        <v>108</v>
      </c>
      <c r="C25" s="138" t="e">
        <f>'Сводная ведомость'!I31/'Сводная ведомость'!E53</f>
        <v>#DIV/0!</v>
      </c>
    </row>
    <row r="26" spans="1:3" ht="18.75">
      <c r="A26" s="76"/>
      <c r="B26" s="139" t="s">
        <v>216</v>
      </c>
      <c r="C26" s="138" t="e">
        <f>C14/C5</f>
        <v>#DIV/0!</v>
      </c>
    </row>
    <row r="27" spans="1:3" ht="18.75">
      <c r="A27" s="76"/>
      <c r="B27" s="139" t="s">
        <v>214</v>
      </c>
      <c r="C27" s="42" t="e">
        <f>('Сводная ведомость'!O53+'Сводная ведомость'!P53)/'Показатели лечебной работы'!C4</f>
        <v>#DIV/0!</v>
      </c>
    </row>
    <row r="28" spans="1:3" ht="18.75">
      <c r="A28" s="76"/>
      <c r="B28" s="124" t="s">
        <v>121</v>
      </c>
      <c r="C28" s="42" t="e">
        <f>C14/C12</f>
        <v>#DIV/0!</v>
      </c>
    </row>
    <row r="29" spans="1:3" ht="18.75">
      <c r="A29" s="76"/>
      <c r="B29" s="124" t="s">
        <v>122</v>
      </c>
      <c r="C29" s="61" t="e">
        <f>C14/'Сводная ведомость'!I31</f>
        <v>#DIV/0!</v>
      </c>
    </row>
    <row r="30" spans="1:3" ht="18.75">
      <c r="A30" s="76"/>
      <c r="B30" s="124" t="s">
        <v>109</v>
      </c>
      <c r="C30" s="42" t="e">
        <f>C12/'Сводная ведомость'!I31</f>
        <v>#DIV/0!</v>
      </c>
    </row>
    <row r="31" spans="1:3" ht="18.75">
      <c r="A31" s="76"/>
      <c r="B31" s="139" t="s">
        <v>217</v>
      </c>
      <c r="C31" s="42" t="e">
        <f>'Сводная ведомость'!D31/'1-5 пункт отчета'!C10</f>
        <v>#DIV/0!</v>
      </c>
    </row>
    <row r="32" spans="1:3" ht="19.5" customHeight="1">
      <c r="A32" s="76"/>
      <c r="B32" s="76"/>
      <c r="C32" s="140"/>
    </row>
    <row r="33" spans="1:3" ht="18.75">
      <c r="A33" s="76"/>
      <c r="B33" s="76"/>
      <c r="C33" s="141"/>
    </row>
    <row r="34" spans="1:3" ht="18.75">
      <c r="A34" s="76"/>
      <c r="B34" s="142" t="s">
        <v>186</v>
      </c>
      <c r="C34" s="126"/>
    </row>
    <row r="35" spans="1:3" ht="20.25" customHeight="1">
      <c r="A35" s="76"/>
      <c r="B35" s="125" t="s">
        <v>110</v>
      </c>
      <c r="C35" s="36"/>
    </row>
    <row r="36" spans="1:3" ht="18.75">
      <c r="A36" s="76"/>
      <c r="B36" s="143" t="s">
        <v>65</v>
      </c>
      <c r="C36" s="36"/>
    </row>
    <row r="37" spans="1:3" ht="18.75">
      <c r="A37" s="76"/>
      <c r="B37" s="143" t="s">
        <v>62</v>
      </c>
      <c r="C37" s="36"/>
    </row>
    <row r="38" spans="1:3" ht="18.75">
      <c r="A38" s="76"/>
      <c r="B38" s="143" t="s">
        <v>63</v>
      </c>
      <c r="C38" s="36"/>
    </row>
    <row r="39" spans="1:3" ht="18.75">
      <c r="A39" s="76"/>
      <c r="B39" s="143" t="s">
        <v>64</v>
      </c>
      <c r="C39" s="36"/>
    </row>
    <row r="40" spans="1:3" ht="18.75">
      <c r="A40" s="76"/>
      <c r="B40" s="125" t="s">
        <v>57</v>
      </c>
      <c r="C40" s="144" t="s">
        <v>120</v>
      </c>
    </row>
    <row r="41" spans="1:3" ht="18.75">
      <c r="A41" s="76"/>
      <c r="B41" s="125" t="s">
        <v>111</v>
      </c>
      <c r="C41" s="36"/>
    </row>
    <row r="42" spans="1:3" ht="18.75">
      <c r="A42" s="76"/>
      <c r="B42" s="125" t="s">
        <v>112</v>
      </c>
      <c r="C42" s="36"/>
    </row>
    <row r="43" spans="1:3" ht="15">
      <c r="A43" s="76"/>
      <c r="B43" s="76"/>
      <c r="C43" s="76"/>
    </row>
    <row r="44" spans="1:3" ht="18.75">
      <c r="A44" s="76"/>
      <c r="B44" s="126"/>
      <c r="C44" s="126"/>
    </row>
    <row r="45" spans="1:3" ht="18.75">
      <c r="A45" s="76"/>
      <c r="B45" s="127" t="s">
        <v>188</v>
      </c>
      <c r="C45" s="145"/>
    </row>
    <row r="46" spans="1:3" ht="18.75">
      <c r="A46" s="76"/>
      <c r="B46" s="143" t="s">
        <v>113</v>
      </c>
      <c r="C46" s="146" t="e">
        <f>C35/C6</f>
        <v>#DIV/0!</v>
      </c>
    </row>
    <row r="47" spans="1:3" ht="18.75">
      <c r="A47" s="76"/>
      <c r="B47" s="143" t="s">
        <v>114</v>
      </c>
      <c r="C47" s="61" t="e">
        <f>('Сводная ведомость'!E53+'Сводная ведомость'!G53)/'Показатели лечебной работы'!C6</f>
        <v>#DIV/0!</v>
      </c>
    </row>
    <row r="48" spans="1:3" ht="18.75">
      <c r="A48" s="76"/>
      <c r="B48" s="143" t="s">
        <v>115</v>
      </c>
      <c r="C48" s="61" t="e">
        <f>'Сводная ведомость'!H53/'Показатели лечебной работы'!C6</f>
        <v>#DIV/0!</v>
      </c>
    </row>
    <row r="49" spans="1:3" ht="18.75">
      <c r="A49" s="76"/>
      <c r="B49" s="147" t="s">
        <v>116</v>
      </c>
      <c r="C49" s="61" t="e">
        <f>C39/C6</f>
        <v>#DIV/0!</v>
      </c>
    </row>
    <row r="50" spans="1:3" ht="15">
      <c r="A50" s="76"/>
      <c r="B50" s="76"/>
      <c r="C50" s="140"/>
    </row>
    <row r="51" spans="1:3" ht="18.75">
      <c r="A51" s="76"/>
      <c r="B51" s="76"/>
      <c r="C51" s="148"/>
    </row>
    <row r="52" spans="1:3" ht="18.75">
      <c r="A52" s="76"/>
      <c r="B52" s="100" t="s">
        <v>189</v>
      </c>
      <c r="C52" s="129"/>
    </row>
    <row r="53" spans="1:3" ht="18.75">
      <c r="A53" s="76"/>
      <c r="B53" s="149" t="s">
        <v>110</v>
      </c>
      <c r="C53" s="36"/>
    </row>
    <row r="54" spans="1:3" ht="18.75">
      <c r="A54" s="76"/>
      <c r="B54" s="149" t="s">
        <v>196</v>
      </c>
      <c r="C54" s="36"/>
    </row>
    <row r="55" spans="1:3" ht="18.75">
      <c r="A55" s="76"/>
      <c r="B55" s="149" t="s">
        <v>197</v>
      </c>
      <c r="C55" s="36"/>
    </row>
    <row r="56" spans="1:3" ht="18.75">
      <c r="A56" s="76"/>
      <c r="B56" s="149" t="s">
        <v>198</v>
      </c>
      <c r="C56" s="36"/>
    </row>
    <row r="57" spans="1:3" ht="18.75">
      <c r="A57" s="76"/>
      <c r="B57" s="149" t="s">
        <v>199</v>
      </c>
      <c r="C57" s="36"/>
    </row>
    <row r="58" spans="1:3" ht="18.75">
      <c r="A58" s="76"/>
      <c r="B58" s="149" t="s">
        <v>200</v>
      </c>
      <c r="C58" s="36"/>
    </row>
    <row r="59" spans="1:3" ht="18.75">
      <c r="A59" s="76"/>
      <c r="B59" s="149" t="s">
        <v>201</v>
      </c>
      <c r="C59" s="36"/>
    </row>
    <row r="60" spans="1:3" ht="18.75">
      <c r="A60" s="76"/>
      <c r="B60" s="131" t="s">
        <v>202</v>
      </c>
      <c r="C60" s="36"/>
    </row>
    <row r="61" spans="1:3" ht="37.5">
      <c r="A61" s="76"/>
      <c r="B61" s="150" t="s">
        <v>203</v>
      </c>
      <c r="C61" s="34"/>
    </row>
    <row r="62" spans="1:3" ht="18.75">
      <c r="A62" s="76"/>
      <c r="B62" s="149" t="s">
        <v>204</v>
      </c>
      <c r="C62" s="36"/>
    </row>
    <row r="63" spans="1:3" ht="18.75">
      <c r="A63" s="76"/>
      <c r="B63" s="125" t="s">
        <v>123</v>
      </c>
      <c r="C63" s="34"/>
    </row>
    <row r="64" spans="1:3" ht="18.75">
      <c r="A64" s="76"/>
      <c r="B64" s="152" t="s">
        <v>205</v>
      </c>
      <c r="C64" s="34"/>
    </row>
    <row r="65" spans="1:3" ht="18.75">
      <c r="A65" s="76"/>
      <c r="B65" s="152" t="s">
        <v>206</v>
      </c>
      <c r="C65" s="34"/>
    </row>
    <row r="66" spans="1:3" ht="15">
      <c r="A66" s="76"/>
      <c r="B66" s="76"/>
      <c r="C66" s="76"/>
    </row>
    <row r="67" spans="1:3" ht="18.75">
      <c r="A67" s="76"/>
      <c r="B67" s="153" t="s">
        <v>190</v>
      </c>
      <c r="C67" s="76"/>
    </row>
    <row r="68" spans="1:3" ht="18.75">
      <c r="A68" s="76"/>
      <c r="B68" s="152" t="s">
        <v>207</v>
      </c>
      <c r="C68" s="151" t="e">
        <f>C53/C7</f>
        <v>#DIV/0!</v>
      </c>
    </row>
    <row r="69" spans="1:3" ht="18.75">
      <c r="A69" s="76"/>
      <c r="B69" s="149" t="s">
        <v>208</v>
      </c>
      <c r="C69" s="61">
        <f>C57/7</f>
        <v>0</v>
      </c>
    </row>
    <row r="70" spans="1:3" ht="18.75">
      <c r="A70" s="76"/>
      <c r="B70" s="149" t="s">
        <v>209</v>
      </c>
      <c r="C70" s="61">
        <f>C62/7</f>
        <v>0</v>
      </c>
    </row>
    <row r="71" spans="1:3" ht="18.75">
      <c r="A71" s="76"/>
      <c r="B71" s="149" t="s">
        <v>210</v>
      </c>
      <c r="C71" s="61">
        <f>C64/7</f>
        <v>0</v>
      </c>
    </row>
    <row r="72" spans="1:3" ht="18.75">
      <c r="A72" s="76"/>
      <c r="B72" s="149" t="s">
        <v>211</v>
      </c>
      <c r="C72" s="61" t="e">
        <f>C65/C7</f>
        <v>#DIV/0!</v>
      </c>
    </row>
    <row r="73" spans="1:3" ht="18.75">
      <c r="A73" s="76"/>
      <c r="B73" s="126"/>
      <c r="C73" s="126"/>
    </row>
    <row r="74" spans="1:3" ht="18.75">
      <c r="A74" s="76"/>
      <c r="B74" s="126"/>
      <c r="C74" s="126"/>
    </row>
    <row r="75" spans="2:3" ht="18.75">
      <c r="B75" s="24"/>
      <c r="C75" s="24"/>
    </row>
  </sheetData>
  <sheetProtection password="8160" sheet="1"/>
  <printOptions verticalCentered="1"/>
  <pageMargins left="0" right="0" top="0.35433070866141736" bottom="0.35433070866141736" header="0.31496062992125984" footer="0.31496062992125984"/>
  <pageSetup horizontalDpi="600" verticalDpi="600" orientation="portrait" paperSize="9" scale="85" r:id="rId1"/>
  <rowBreaks count="2" manualBreakCount="2">
    <brk id="32" max="2" man="1"/>
    <brk id="80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1.57421875" style="0" customWidth="1"/>
    <col min="2" max="2" width="49.7109375" style="0" customWidth="1"/>
    <col min="3" max="3" width="20.00390625" style="0" customWidth="1"/>
    <col min="4" max="4" width="20.140625" style="0" customWidth="1"/>
    <col min="5" max="5" width="14.140625" style="0" customWidth="1"/>
    <col min="6" max="6" width="10.8515625" style="0" customWidth="1"/>
  </cols>
  <sheetData>
    <row r="1" spans="1:6" ht="15">
      <c r="A1" s="76"/>
      <c r="B1" s="76"/>
      <c r="C1" s="76"/>
      <c r="D1" s="76"/>
      <c r="E1" s="76"/>
      <c r="F1" s="76"/>
    </row>
    <row r="2" spans="1:6" ht="18.75">
      <c r="A2" s="76"/>
      <c r="B2" s="100" t="s">
        <v>191</v>
      </c>
      <c r="C2" s="76"/>
      <c r="D2" s="76"/>
      <c r="E2" s="76"/>
      <c r="F2" s="76"/>
    </row>
    <row r="3" spans="1:6" ht="15">
      <c r="A3" s="76"/>
      <c r="B3" s="76"/>
      <c r="C3" s="76"/>
      <c r="D3" s="76"/>
      <c r="E3" s="76"/>
      <c r="F3" s="76"/>
    </row>
    <row r="4" spans="1:6" ht="37.5">
      <c r="A4" s="76"/>
      <c r="B4" s="120" t="s">
        <v>101</v>
      </c>
      <c r="C4" s="121" t="s">
        <v>180</v>
      </c>
      <c r="D4" s="122" t="s">
        <v>179</v>
      </c>
      <c r="E4" s="120" t="s">
        <v>104</v>
      </c>
      <c r="F4" s="123"/>
    </row>
    <row r="5" spans="1:6" ht="18.75">
      <c r="A5" s="76"/>
      <c r="B5" s="73" t="s">
        <v>119</v>
      </c>
      <c r="C5" s="37"/>
      <c r="D5" s="132" t="s">
        <v>174</v>
      </c>
      <c r="E5" s="61" t="e">
        <f>C5+D5</f>
        <v>#VALUE!</v>
      </c>
      <c r="F5" s="126"/>
    </row>
    <row r="6" spans="1:6" ht="18.75">
      <c r="A6" s="76"/>
      <c r="B6" s="73" t="s">
        <v>118</v>
      </c>
      <c r="C6" s="36"/>
      <c r="D6" s="36"/>
      <c r="E6" s="61">
        <f>C6+D6</f>
        <v>0</v>
      </c>
      <c r="F6" s="126"/>
    </row>
    <row r="7" spans="1:6" ht="15">
      <c r="A7" s="76"/>
      <c r="B7" s="76"/>
      <c r="C7" s="76"/>
      <c r="D7" s="76"/>
      <c r="E7" s="76"/>
      <c r="F7" s="76"/>
    </row>
    <row r="8" spans="1:6" ht="18.75">
      <c r="A8" s="76"/>
      <c r="B8" s="127" t="s">
        <v>192</v>
      </c>
      <c r="C8" s="76"/>
      <c r="D8" s="76"/>
      <c r="E8" s="76"/>
      <c r="F8" s="76"/>
    </row>
    <row r="9" spans="1:6" ht="18.75">
      <c r="A9" s="76"/>
      <c r="B9" s="127"/>
      <c r="C9" s="76"/>
      <c r="D9" s="76"/>
      <c r="E9" s="76"/>
      <c r="F9" s="76"/>
    </row>
    <row r="10" spans="1:6" ht="18.75">
      <c r="A10" s="76"/>
      <c r="B10" s="124" t="s">
        <v>102</v>
      </c>
      <c r="C10" s="91" t="e">
        <f>'Сводная ведомость'!K53*100/'Сводная ведомость'!J53</f>
        <v>#DIV/0!</v>
      </c>
      <c r="D10" s="76"/>
      <c r="E10" s="76"/>
      <c r="F10" s="76"/>
    </row>
    <row r="11" spans="1:6" ht="37.5">
      <c r="A11" s="76"/>
      <c r="B11" s="124" t="s">
        <v>117</v>
      </c>
      <c r="C11" s="91" t="e">
        <f>'Сводная ведомость'!L53*100/'Сводная ведомость'!K53</f>
        <v>#DIV/0!</v>
      </c>
      <c r="D11" s="76"/>
      <c r="E11" s="76"/>
      <c r="F11" s="76"/>
    </row>
    <row r="12" spans="1:6" ht="18.75">
      <c r="A12" s="76"/>
      <c r="B12" s="124" t="s">
        <v>103</v>
      </c>
      <c r="C12" s="91" t="e">
        <f>'Сводная ведомость'!M53*100/'Сводная ведомость'!L53</f>
        <v>#DIV/0!</v>
      </c>
      <c r="D12" s="76"/>
      <c r="E12" s="76"/>
      <c r="F12" s="76"/>
    </row>
    <row r="13" spans="1:6" ht="18.75">
      <c r="A13" s="76"/>
      <c r="B13" s="128" t="s">
        <v>175</v>
      </c>
      <c r="C13" s="61" t="e">
        <f>'Сводная ведомость'!K53/'Показатели лечебной работы'!C9</f>
        <v>#DIV/0!</v>
      </c>
      <c r="D13" s="76"/>
      <c r="E13" s="76"/>
      <c r="F13" s="76"/>
    </row>
    <row r="14" spans="1:6" ht="18.75">
      <c r="A14" s="76"/>
      <c r="B14" s="128" t="s">
        <v>176</v>
      </c>
      <c r="C14" s="61" t="e">
        <f>'Сводная ведомость'!M53/'Показатели лечебной работы'!C9</f>
        <v>#DIV/0!</v>
      </c>
      <c r="D14" s="76"/>
      <c r="E14" s="76"/>
      <c r="F14" s="76"/>
    </row>
    <row r="15" spans="1:6" ht="18.75">
      <c r="A15" s="76"/>
      <c r="B15" s="128" t="s">
        <v>177</v>
      </c>
      <c r="C15" s="61" t="e">
        <f>E5/'Показатели лечебной работы'!C9</f>
        <v>#VALUE!</v>
      </c>
      <c r="D15" s="76"/>
      <c r="E15" s="76"/>
      <c r="F15" s="76"/>
    </row>
    <row r="16" spans="1:6" ht="18.75">
      <c r="A16" s="76"/>
      <c r="B16" s="128" t="s">
        <v>178</v>
      </c>
      <c r="C16" s="61" t="e">
        <f>E6/'Показатели лечебной работы'!C9</f>
        <v>#DIV/0!</v>
      </c>
      <c r="D16" s="76"/>
      <c r="E16" s="76"/>
      <c r="F16" s="76"/>
    </row>
    <row r="17" spans="1:6" ht="15">
      <c r="A17" s="76"/>
      <c r="B17" s="76"/>
      <c r="C17" s="76"/>
      <c r="D17" s="76"/>
      <c r="E17" s="76"/>
      <c r="F17" s="76"/>
    </row>
    <row r="18" spans="1:6" ht="18.75">
      <c r="A18" s="76"/>
      <c r="B18" s="100" t="s">
        <v>193</v>
      </c>
      <c r="C18" s="129"/>
      <c r="D18" s="129"/>
      <c r="E18" s="76"/>
      <c r="F18" s="76"/>
    </row>
    <row r="19" spans="1:6" ht="37.5" customHeight="1">
      <c r="A19" s="76"/>
      <c r="B19" s="130" t="s">
        <v>132</v>
      </c>
      <c r="C19" s="120" t="s">
        <v>133</v>
      </c>
      <c r="D19" s="131" t="s">
        <v>187</v>
      </c>
      <c r="E19" s="76"/>
      <c r="F19" s="76"/>
    </row>
    <row r="20" spans="1:6" ht="18.75">
      <c r="A20" s="76"/>
      <c r="B20" s="125" t="s">
        <v>130</v>
      </c>
      <c r="C20" s="36"/>
      <c r="D20" s="36"/>
      <c r="E20" s="76"/>
      <c r="F20" s="76"/>
    </row>
    <row r="21" spans="1:6" ht="18.75">
      <c r="A21" s="76"/>
      <c r="B21" s="125" t="s">
        <v>131</v>
      </c>
      <c r="C21" s="36"/>
      <c r="D21" s="36"/>
      <c r="E21" s="76"/>
      <c r="F21" s="76"/>
    </row>
    <row r="22" spans="1:6" ht="18.75">
      <c r="A22" s="76"/>
      <c r="B22" s="125" t="s">
        <v>124</v>
      </c>
      <c r="C22" s="36"/>
      <c r="D22" s="36"/>
      <c r="E22" s="76"/>
      <c r="F22" s="76"/>
    </row>
    <row r="23" spans="1:6" ht="18.75">
      <c r="A23" s="76"/>
      <c r="B23" s="125" t="s">
        <v>125</v>
      </c>
      <c r="C23" s="36"/>
      <c r="D23" s="36"/>
      <c r="E23" s="76"/>
      <c r="F23" s="76"/>
    </row>
    <row r="24" spans="1:6" ht="18.75">
      <c r="A24" s="76"/>
      <c r="B24" s="125" t="s">
        <v>126</v>
      </c>
      <c r="C24" s="36"/>
      <c r="D24" s="36"/>
      <c r="E24" s="76"/>
      <c r="F24" s="76"/>
    </row>
    <row r="25" spans="1:6" ht="18.75">
      <c r="A25" s="76"/>
      <c r="B25" s="125" t="s">
        <v>127</v>
      </c>
      <c r="C25" s="36"/>
      <c r="D25" s="36"/>
      <c r="E25" s="76"/>
      <c r="F25" s="76"/>
    </row>
    <row r="26" spans="1:6" ht="18.75">
      <c r="A26" s="76"/>
      <c r="B26" s="125" t="s">
        <v>128</v>
      </c>
      <c r="C26" s="36"/>
      <c r="D26" s="36"/>
      <c r="E26" s="76"/>
      <c r="F26" s="76"/>
    </row>
    <row r="27" spans="1:6" ht="18.75">
      <c r="A27" s="76"/>
      <c r="B27" s="125" t="s">
        <v>129</v>
      </c>
      <c r="C27" s="36"/>
      <c r="D27" s="36"/>
      <c r="E27" s="76"/>
      <c r="F27" s="76"/>
    </row>
    <row r="28" spans="1:6" ht="18.75">
      <c r="A28" s="76"/>
      <c r="B28" s="129"/>
      <c r="C28" s="129"/>
      <c r="D28" s="129"/>
      <c r="E28" s="76"/>
      <c r="F28" s="76"/>
    </row>
    <row r="29" spans="2:4" ht="18.75">
      <c r="B29" s="2"/>
      <c r="C29" s="2"/>
      <c r="D29" s="2"/>
    </row>
    <row r="30" spans="2:4" ht="18.75">
      <c r="B30" s="2"/>
      <c r="C30" s="2"/>
      <c r="D30" s="2"/>
    </row>
  </sheetData>
  <sheetProtection password="8160" sheet="1"/>
  <printOptions/>
  <pageMargins left="0.7" right="0.7" top="0.75" bottom="0.75" header="0.3" footer="0.3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4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.57421875" style="0" customWidth="1"/>
    <col min="2" max="2" width="19.8515625" style="0" customWidth="1"/>
    <col min="3" max="3" width="72.421875" style="0" customWidth="1"/>
    <col min="4" max="4" width="11.8515625" style="0" customWidth="1"/>
    <col min="5" max="5" width="10.28125" style="0" customWidth="1"/>
  </cols>
  <sheetData>
    <row r="2" s="76" customFormat="1" ht="18.75">
      <c r="B2" s="100" t="s">
        <v>219</v>
      </c>
    </row>
    <row r="3" s="76" customFormat="1" ht="15"/>
    <row r="4" spans="2:5" s="76" customFormat="1" ht="16.5" customHeight="1">
      <c r="B4" s="221" t="s">
        <v>134</v>
      </c>
      <c r="C4" s="223" t="s">
        <v>137</v>
      </c>
      <c r="D4" s="225" t="s">
        <v>135</v>
      </c>
      <c r="E4" s="227" t="s">
        <v>136</v>
      </c>
    </row>
    <row r="5" spans="2:5" s="76" customFormat="1" ht="20.25" customHeight="1">
      <c r="B5" s="222"/>
      <c r="C5" s="224"/>
      <c r="D5" s="226"/>
      <c r="E5" s="228"/>
    </row>
    <row r="6" spans="2:5" s="104" customFormat="1" ht="49.5" customHeight="1">
      <c r="B6" s="101"/>
      <c r="C6" s="102"/>
      <c r="D6" s="103"/>
      <c r="E6" s="103"/>
    </row>
    <row r="7" spans="2:5" s="104" customFormat="1" ht="15">
      <c r="B7" s="103"/>
      <c r="C7" s="102"/>
      <c r="D7" s="103"/>
      <c r="E7" s="103"/>
    </row>
    <row r="8" spans="2:5" s="104" customFormat="1" ht="16.5">
      <c r="B8" s="103"/>
      <c r="C8" s="105"/>
      <c r="D8" s="103"/>
      <c r="E8" s="103"/>
    </row>
    <row r="9" spans="2:5" s="104" customFormat="1" ht="15">
      <c r="B9" s="103"/>
      <c r="C9" s="103"/>
      <c r="D9" s="103"/>
      <c r="E9" s="103"/>
    </row>
    <row r="10" spans="2:8" s="104" customFormat="1" ht="15">
      <c r="B10" s="103"/>
      <c r="C10" s="103"/>
      <c r="D10" s="103"/>
      <c r="E10" s="103"/>
      <c r="H10" s="104" t="s">
        <v>174</v>
      </c>
    </row>
    <row r="11" spans="2:5" s="104" customFormat="1" ht="15">
      <c r="B11" s="103"/>
      <c r="C11" s="103"/>
      <c r="D11" s="103"/>
      <c r="E11" s="103"/>
    </row>
    <row r="12" spans="2:5" s="104" customFormat="1" ht="15">
      <c r="B12" s="103"/>
      <c r="C12" s="103"/>
      <c r="D12" s="103"/>
      <c r="E12" s="103"/>
    </row>
    <row r="13" spans="2:5" s="104" customFormat="1" ht="15">
      <c r="B13" s="103"/>
      <c r="C13" s="103"/>
      <c r="D13" s="103"/>
      <c r="E13" s="103"/>
    </row>
    <row r="14" spans="2:5" s="104" customFormat="1" ht="15">
      <c r="B14" s="103"/>
      <c r="C14" s="103" t="s">
        <v>174</v>
      </c>
      <c r="D14" s="103"/>
      <c r="E14" s="103"/>
    </row>
    <row r="15" spans="2:5" s="104" customFormat="1" ht="15">
      <c r="B15" s="103"/>
      <c r="C15" s="103"/>
      <c r="D15" s="103"/>
      <c r="E15" s="103"/>
    </row>
    <row r="16" spans="2:5" s="104" customFormat="1" ht="15">
      <c r="B16" s="103"/>
      <c r="C16" s="103"/>
      <c r="D16" s="103"/>
      <c r="E16" s="103"/>
    </row>
    <row r="17" spans="2:5" s="104" customFormat="1" ht="15">
      <c r="B17" s="103"/>
      <c r="C17" s="103"/>
      <c r="D17" s="103"/>
      <c r="E17" s="103"/>
    </row>
    <row r="18" spans="2:5" s="104" customFormat="1" ht="15">
      <c r="B18" s="34"/>
      <c r="C18" s="34"/>
      <c r="D18" s="34"/>
      <c r="E18" s="34"/>
    </row>
    <row r="19" spans="2:5" s="104" customFormat="1" ht="15">
      <c r="B19" s="34"/>
      <c r="C19" s="34"/>
      <c r="D19" s="34"/>
      <c r="E19" s="34"/>
    </row>
    <row r="20" spans="2:6" s="104" customFormat="1" ht="15">
      <c r="B20" s="34"/>
      <c r="C20" s="34"/>
      <c r="D20" s="34"/>
      <c r="E20" s="34"/>
      <c r="F20" s="104" t="s">
        <v>174</v>
      </c>
    </row>
    <row r="21" spans="2:5" s="104" customFormat="1" ht="15">
      <c r="B21" s="34"/>
      <c r="C21" s="34"/>
      <c r="D21" s="34"/>
      <c r="E21" s="34"/>
    </row>
    <row r="22" spans="2:5" s="104" customFormat="1" ht="15">
      <c r="B22" s="34"/>
      <c r="C22" s="34" t="s">
        <v>174</v>
      </c>
      <c r="D22" s="34"/>
      <c r="E22" s="34"/>
    </row>
    <row r="23" spans="2:5" s="104" customFormat="1" ht="15">
      <c r="B23" s="34"/>
      <c r="C23" s="34"/>
      <c r="D23" s="34"/>
      <c r="E23" s="34"/>
    </row>
    <row r="24" spans="2:5" s="104" customFormat="1" ht="15">
      <c r="B24" s="34"/>
      <c r="C24" s="34"/>
      <c r="D24" s="34"/>
      <c r="E24" s="34"/>
    </row>
    <row r="25" s="104" customFormat="1" ht="15"/>
    <row r="26" s="104" customFormat="1" ht="15"/>
    <row r="27" s="104" customFormat="1" ht="15"/>
    <row r="28" s="104" customFormat="1" ht="15"/>
    <row r="29" s="104" customFormat="1" ht="15"/>
    <row r="30" s="104" customFormat="1" ht="15"/>
    <row r="31" s="104" customFormat="1" ht="15"/>
    <row r="32" s="104" customFormat="1" ht="15"/>
    <row r="33" s="104" customFormat="1" ht="15"/>
    <row r="34" s="104" customFormat="1" ht="15"/>
    <row r="35" s="104" customFormat="1" ht="15"/>
    <row r="36" s="104" customFormat="1" ht="15"/>
    <row r="37" s="104" customFormat="1" ht="15"/>
    <row r="38" s="104" customFormat="1" ht="15"/>
    <row r="39" s="104" customFormat="1" ht="15"/>
    <row r="40" s="104" customFormat="1" ht="15"/>
    <row r="41" s="104" customFormat="1" ht="15"/>
    <row r="42" s="104" customFormat="1" ht="15"/>
    <row r="43" s="104" customFormat="1" ht="15"/>
    <row r="44" s="104" customFormat="1" ht="15"/>
    <row r="45" s="104" customFormat="1" ht="15"/>
    <row r="46" s="104" customFormat="1" ht="15"/>
    <row r="47" s="104" customFormat="1" ht="15"/>
    <row r="48" s="104" customFormat="1" ht="15"/>
    <row r="49" s="104" customFormat="1" ht="15"/>
    <row r="50" s="104" customFormat="1" ht="15"/>
    <row r="51" s="104" customFormat="1" ht="15"/>
    <row r="52" s="104" customFormat="1" ht="15"/>
    <row r="53" s="104" customFormat="1" ht="15"/>
    <row r="54" s="104" customFormat="1" ht="15"/>
    <row r="55" s="104" customFormat="1" ht="15"/>
    <row r="56" s="104" customFormat="1" ht="15"/>
    <row r="57" s="104" customFormat="1" ht="15"/>
    <row r="58" s="104" customFormat="1" ht="15"/>
    <row r="59" s="104" customFormat="1" ht="15"/>
    <row r="60" s="104" customFormat="1" ht="15"/>
    <row r="61" s="104" customFormat="1" ht="15"/>
    <row r="62" s="104" customFormat="1" ht="15"/>
    <row r="63" s="104" customFormat="1" ht="15"/>
    <row r="64" s="104" customFormat="1" ht="15"/>
    <row r="65" s="104" customFormat="1" ht="15"/>
    <row r="66" s="104" customFormat="1" ht="15"/>
    <row r="67" s="104" customFormat="1" ht="15"/>
    <row r="68" s="104" customFormat="1" ht="15"/>
    <row r="69" s="104" customFormat="1" ht="15"/>
    <row r="70" s="104" customFormat="1" ht="15"/>
    <row r="71" s="104" customFormat="1" ht="15"/>
    <row r="72" s="104" customFormat="1" ht="15"/>
    <row r="73" s="104" customFormat="1" ht="15"/>
    <row r="74" s="104" customFormat="1" ht="15"/>
    <row r="75" s="104" customFormat="1" ht="15"/>
    <row r="76" s="104" customFormat="1" ht="15"/>
    <row r="77" s="104" customFormat="1" ht="15"/>
    <row r="78" s="104" customFormat="1" ht="15"/>
    <row r="79" s="104" customFormat="1" ht="15"/>
    <row r="80" s="104" customFormat="1" ht="15"/>
    <row r="81" s="104" customFormat="1" ht="15"/>
    <row r="82" s="104" customFormat="1" ht="15"/>
    <row r="83" s="104" customFormat="1" ht="15"/>
    <row r="84" s="104" customFormat="1" ht="15"/>
    <row r="85" s="104" customFormat="1" ht="15"/>
    <row r="86" s="104" customFormat="1" ht="15"/>
    <row r="87" s="104" customFormat="1" ht="15"/>
    <row r="88" s="104" customFormat="1" ht="15"/>
    <row r="89" s="104" customFormat="1" ht="15"/>
    <row r="90" s="104" customFormat="1" ht="15"/>
    <row r="91" s="104" customFormat="1" ht="15"/>
    <row r="92" s="104" customFormat="1" ht="15"/>
    <row r="93" s="104" customFormat="1" ht="15"/>
    <row r="94" s="104" customFormat="1" ht="15"/>
    <row r="95" s="104" customFormat="1" ht="15"/>
    <row r="96" s="104" customFormat="1" ht="15"/>
    <row r="97" s="104" customFormat="1" ht="15"/>
    <row r="98" s="104" customFormat="1" ht="15"/>
    <row r="99" s="104" customFormat="1" ht="15"/>
    <row r="100" s="104" customFormat="1" ht="15"/>
    <row r="101" s="104" customFormat="1" ht="15"/>
    <row r="102" s="104" customFormat="1" ht="15"/>
    <row r="103" s="104" customFormat="1" ht="15"/>
    <row r="104" s="104" customFormat="1" ht="15"/>
    <row r="105" s="104" customFormat="1" ht="15"/>
    <row r="106" s="104" customFormat="1" ht="15"/>
    <row r="107" s="104" customFormat="1" ht="15"/>
    <row r="108" s="104" customFormat="1" ht="15"/>
    <row r="109" s="104" customFormat="1" ht="15"/>
    <row r="110" s="104" customFormat="1" ht="15"/>
    <row r="111" s="104" customFormat="1" ht="15"/>
    <row r="112" s="104" customFormat="1" ht="15"/>
    <row r="113" s="104" customFormat="1" ht="15"/>
    <row r="114" s="104" customFormat="1" ht="15"/>
    <row r="115" s="104" customFormat="1" ht="15"/>
    <row r="116" s="104" customFormat="1" ht="15"/>
    <row r="117" s="104" customFormat="1" ht="15"/>
    <row r="118" s="104" customFormat="1" ht="15"/>
    <row r="119" s="104" customFormat="1" ht="15"/>
    <row r="120" s="104" customFormat="1" ht="15"/>
    <row r="121" s="104" customFormat="1" ht="15"/>
    <row r="122" s="104" customFormat="1" ht="15"/>
    <row r="123" s="104" customFormat="1" ht="15"/>
    <row r="124" s="104" customFormat="1" ht="15"/>
    <row r="125" s="104" customFormat="1" ht="15"/>
    <row r="126" s="104" customFormat="1" ht="15"/>
    <row r="127" s="104" customFormat="1" ht="15"/>
    <row r="128" s="104" customFormat="1" ht="15"/>
    <row r="129" s="104" customFormat="1" ht="15"/>
    <row r="130" s="104" customFormat="1" ht="15"/>
    <row r="131" s="104" customFormat="1" ht="15"/>
    <row r="132" s="104" customFormat="1" ht="15"/>
    <row r="133" s="104" customFormat="1" ht="15"/>
    <row r="134" s="104" customFormat="1" ht="15"/>
    <row r="135" s="104" customFormat="1" ht="15"/>
    <row r="136" s="104" customFormat="1" ht="15"/>
    <row r="137" s="104" customFormat="1" ht="15"/>
    <row r="138" s="104" customFormat="1" ht="15"/>
    <row r="139" s="104" customFormat="1" ht="15"/>
    <row r="140" s="104" customFormat="1" ht="15"/>
    <row r="141" s="104" customFormat="1" ht="15"/>
    <row r="142" s="104" customFormat="1" ht="15"/>
    <row r="143" s="104" customFormat="1" ht="15"/>
    <row r="144" s="104" customFormat="1" ht="15"/>
    <row r="145" s="104" customFormat="1" ht="15"/>
    <row r="146" s="104" customFormat="1" ht="15"/>
    <row r="147" s="104" customFormat="1" ht="15"/>
    <row r="148" s="104" customFormat="1" ht="15"/>
    <row r="149" s="104" customFormat="1" ht="15"/>
    <row r="150" s="104" customFormat="1" ht="15"/>
    <row r="151" s="104" customFormat="1" ht="15"/>
    <row r="152" s="104" customFormat="1" ht="15"/>
    <row r="153" s="104" customFormat="1" ht="15"/>
    <row r="154" s="104" customFormat="1" ht="15"/>
    <row r="155" s="104" customFormat="1" ht="15"/>
    <row r="156" s="104" customFormat="1" ht="15"/>
    <row r="157" s="104" customFormat="1" ht="15"/>
    <row r="158" s="104" customFormat="1" ht="15"/>
    <row r="159" s="104" customFormat="1" ht="15"/>
    <row r="160" s="104" customFormat="1" ht="15"/>
    <row r="161" s="104" customFormat="1" ht="15"/>
    <row r="162" s="104" customFormat="1" ht="15"/>
    <row r="163" s="104" customFormat="1" ht="15"/>
    <row r="164" s="104" customFormat="1" ht="15"/>
    <row r="165" s="104" customFormat="1" ht="15"/>
    <row r="166" s="104" customFormat="1" ht="15"/>
    <row r="167" s="104" customFormat="1" ht="15"/>
    <row r="168" s="104" customFormat="1" ht="15"/>
    <row r="169" s="104" customFormat="1" ht="15"/>
    <row r="170" s="104" customFormat="1" ht="15"/>
    <row r="171" s="104" customFormat="1" ht="15"/>
    <row r="172" s="104" customFormat="1" ht="15"/>
    <row r="173" s="104" customFormat="1" ht="15"/>
    <row r="174" s="104" customFormat="1" ht="15"/>
    <row r="175" s="104" customFormat="1" ht="15"/>
    <row r="176" s="104" customFormat="1" ht="15"/>
    <row r="177" s="104" customFormat="1" ht="15"/>
    <row r="178" s="104" customFormat="1" ht="15"/>
    <row r="179" s="104" customFormat="1" ht="15"/>
    <row r="180" s="104" customFormat="1" ht="15"/>
    <row r="181" s="104" customFormat="1" ht="15"/>
    <row r="182" s="104" customFormat="1" ht="15"/>
    <row r="183" s="104" customFormat="1" ht="15"/>
    <row r="184" s="104" customFormat="1" ht="15"/>
    <row r="185" s="104" customFormat="1" ht="15"/>
    <row r="186" s="104" customFormat="1" ht="15"/>
    <row r="187" s="104" customFormat="1" ht="15"/>
    <row r="188" s="104" customFormat="1" ht="15"/>
    <row r="189" s="104" customFormat="1" ht="15"/>
    <row r="190" s="104" customFormat="1" ht="15"/>
    <row r="191" s="104" customFormat="1" ht="15"/>
    <row r="192" s="104" customFormat="1" ht="15"/>
    <row r="193" s="104" customFormat="1" ht="15"/>
    <row r="194" s="104" customFormat="1" ht="15"/>
    <row r="195" s="104" customFormat="1" ht="15"/>
    <row r="196" s="104" customFormat="1" ht="15"/>
    <row r="197" s="104" customFormat="1" ht="15"/>
    <row r="198" s="104" customFormat="1" ht="15"/>
    <row r="199" s="104" customFormat="1" ht="15"/>
    <row r="200" s="104" customFormat="1" ht="15"/>
    <row r="201" s="104" customFormat="1" ht="15"/>
    <row r="202" s="104" customFormat="1" ht="15"/>
    <row r="203" s="104" customFormat="1" ht="15"/>
    <row r="204" s="104" customFormat="1" ht="15"/>
    <row r="205" s="104" customFormat="1" ht="15"/>
    <row r="206" s="104" customFormat="1" ht="15"/>
    <row r="207" s="104" customFormat="1" ht="15"/>
    <row r="208" s="104" customFormat="1" ht="15"/>
    <row r="209" s="104" customFormat="1" ht="15"/>
    <row r="210" s="104" customFormat="1" ht="15"/>
    <row r="211" s="104" customFormat="1" ht="15"/>
    <row r="212" s="104" customFormat="1" ht="15"/>
    <row r="213" s="104" customFormat="1" ht="15"/>
    <row r="214" s="104" customFormat="1" ht="15"/>
    <row r="215" s="104" customFormat="1" ht="15"/>
    <row r="216" s="104" customFormat="1" ht="15"/>
    <row r="217" s="104" customFormat="1" ht="15"/>
    <row r="218" s="104" customFormat="1" ht="15"/>
    <row r="219" s="104" customFormat="1" ht="15"/>
    <row r="220" s="104" customFormat="1" ht="15"/>
    <row r="221" s="104" customFormat="1" ht="15"/>
    <row r="222" s="104" customFormat="1" ht="15"/>
    <row r="223" s="104" customFormat="1" ht="15"/>
    <row r="224" s="104" customFormat="1" ht="15"/>
    <row r="225" s="104" customFormat="1" ht="15"/>
    <row r="226" s="104" customFormat="1" ht="15"/>
    <row r="227" s="104" customFormat="1" ht="15"/>
    <row r="228" s="104" customFormat="1" ht="15"/>
    <row r="229" s="104" customFormat="1" ht="15"/>
    <row r="230" s="104" customFormat="1" ht="15"/>
    <row r="231" s="104" customFormat="1" ht="15"/>
    <row r="232" s="104" customFormat="1" ht="15"/>
    <row r="233" s="104" customFormat="1" ht="15"/>
    <row r="234" s="104" customFormat="1" ht="15"/>
    <row r="235" s="104" customFormat="1" ht="15"/>
    <row r="236" s="104" customFormat="1" ht="15"/>
    <row r="237" s="104" customFormat="1" ht="15"/>
    <row r="238" s="104" customFormat="1" ht="15"/>
    <row r="239" s="104" customFormat="1" ht="15"/>
    <row r="240" s="104" customFormat="1" ht="15"/>
    <row r="241" s="104" customFormat="1" ht="15"/>
    <row r="242" s="104" customFormat="1" ht="15"/>
    <row r="243" s="104" customFormat="1" ht="15"/>
    <row r="244" s="104" customFormat="1" ht="15"/>
    <row r="245" s="104" customFormat="1" ht="15"/>
    <row r="246" s="104" customFormat="1" ht="15"/>
    <row r="247" s="104" customFormat="1" ht="15"/>
    <row r="248" s="104" customFormat="1" ht="15"/>
    <row r="249" s="104" customFormat="1" ht="15"/>
    <row r="250" s="104" customFormat="1" ht="15"/>
    <row r="251" s="104" customFormat="1" ht="15"/>
    <row r="252" s="104" customFormat="1" ht="15"/>
    <row r="253" s="104" customFormat="1" ht="15"/>
    <row r="254" s="104" customFormat="1" ht="15"/>
    <row r="255" s="104" customFormat="1" ht="15"/>
    <row r="256" s="104" customFormat="1" ht="15"/>
    <row r="257" s="104" customFormat="1" ht="15"/>
    <row r="258" s="104" customFormat="1" ht="15"/>
    <row r="259" s="104" customFormat="1" ht="15"/>
    <row r="260" s="104" customFormat="1" ht="15"/>
    <row r="261" s="104" customFormat="1" ht="15"/>
    <row r="262" s="104" customFormat="1" ht="15"/>
    <row r="263" s="104" customFormat="1" ht="15"/>
    <row r="264" s="104" customFormat="1" ht="15"/>
    <row r="265" s="104" customFormat="1" ht="15"/>
    <row r="266" s="104" customFormat="1" ht="15"/>
    <row r="267" s="104" customFormat="1" ht="15"/>
    <row r="268" s="104" customFormat="1" ht="15"/>
    <row r="269" s="104" customFormat="1" ht="15"/>
    <row r="270" s="104" customFormat="1" ht="15"/>
    <row r="271" s="104" customFormat="1" ht="15"/>
    <row r="272" s="104" customFormat="1" ht="15"/>
    <row r="273" s="104" customFormat="1" ht="15"/>
    <row r="274" s="104" customFormat="1" ht="15"/>
    <row r="275" s="104" customFormat="1" ht="15"/>
    <row r="276" s="104" customFormat="1" ht="15"/>
    <row r="277" s="104" customFormat="1" ht="15"/>
    <row r="278" s="104" customFormat="1" ht="15"/>
    <row r="279" s="104" customFormat="1" ht="15"/>
    <row r="280" s="104" customFormat="1" ht="15"/>
    <row r="281" s="104" customFormat="1" ht="15"/>
    <row r="282" s="104" customFormat="1" ht="15"/>
    <row r="283" s="104" customFormat="1" ht="15"/>
    <row r="284" s="104" customFormat="1" ht="15"/>
    <row r="285" s="104" customFormat="1" ht="15"/>
    <row r="286" s="104" customFormat="1" ht="15"/>
    <row r="287" s="104" customFormat="1" ht="15"/>
    <row r="288" s="104" customFormat="1" ht="15"/>
    <row r="289" s="104" customFormat="1" ht="15"/>
    <row r="290" s="104" customFormat="1" ht="15"/>
    <row r="291" s="104" customFormat="1" ht="15"/>
    <row r="292" s="104" customFormat="1" ht="15"/>
    <row r="293" s="104" customFormat="1" ht="15"/>
    <row r="294" s="104" customFormat="1" ht="15"/>
    <row r="295" s="104" customFormat="1" ht="15"/>
    <row r="296" s="104" customFormat="1" ht="15"/>
    <row r="297" s="104" customFormat="1" ht="15"/>
    <row r="298" s="104" customFormat="1" ht="15"/>
    <row r="299" s="104" customFormat="1" ht="15"/>
    <row r="300" s="104" customFormat="1" ht="15"/>
    <row r="301" s="104" customFormat="1" ht="15"/>
    <row r="302" s="104" customFormat="1" ht="15"/>
    <row r="303" s="104" customFormat="1" ht="15"/>
    <row r="304" s="104" customFormat="1" ht="15"/>
    <row r="305" s="104" customFormat="1" ht="15"/>
    <row r="306" s="104" customFormat="1" ht="15"/>
    <row r="307" s="104" customFormat="1" ht="15"/>
    <row r="308" s="104" customFormat="1" ht="15"/>
    <row r="309" s="104" customFormat="1" ht="15"/>
    <row r="310" s="104" customFormat="1" ht="15"/>
    <row r="311" s="104" customFormat="1" ht="15"/>
    <row r="312" s="104" customFormat="1" ht="15"/>
    <row r="313" s="104" customFormat="1" ht="15"/>
    <row r="314" s="104" customFormat="1" ht="15"/>
    <row r="315" s="104" customFormat="1" ht="15"/>
    <row r="316" s="104" customFormat="1" ht="15"/>
    <row r="317" s="104" customFormat="1" ht="15"/>
    <row r="318" s="104" customFormat="1" ht="15"/>
    <row r="319" s="104" customFormat="1" ht="15"/>
    <row r="320" s="104" customFormat="1" ht="15"/>
    <row r="321" s="104" customFormat="1" ht="15"/>
    <row r="322" s="104" customFormat="1" ht="15"/>
    <row r="323" s="104" customFormat="1" ht="15"/>
    <row r="324" s="104" customFormat="1" ht="15"/>
    <row r="325" s="104" customFormat="1" ht="15"/>
    <row r="326" s="104" customFormat="1" ht="15"/>
    <row r="327" s="104" customFormat="1" ht="15"/>
    <row r="328" s="104" customFormat="1" ht="15"/>
    <row r="329" s="104" customFormat="1" ht="15"/>
    <row r="330" s="104" customFormat="1" ht="15"/>
    <row r="331" s="104" customFormat="1" ht="15"/>
    <row r="332" s="104" customFormat="1" ht="15"/>
    <row r="333" s="104" customFormat="1" ht="15"/>
    <row r="334" s="104" customFormat="1" ht="15"/>
    <row r="335" s="104" customFormat="1" ht="15"/>
    <row r="336" s="104" customFormat="1" ht="15"/>
    <row r="337" s="104" customFormat="1" ht="15"/>
    <row r="338" s="104" customFormat="1" ht="15"/>
    <row r="339" s="104" customFormat="1" ht="15"/>
    <row r="340" s="104" customFormat="1" ht="15"/>
    <row r="341" s="104" customFormat="1" ht="15"/>
    <row r="342" s="104" customFormat="1" ht="15"/>
    <row r="343" s="104" customFormat="1" ht="15"/>
    <row r="344" s="104" customFormat="1" ht="15"/>
    <row r="345" s="104" customFormat="1" ht="15"/>
    <row r="346" s="104" customFormat="1" ht="15"/>
    <row r="347" s="104" customFormat="1" ht="15"/>
    <row r="348" s="104" customFormat="1" ht="15"/>
    <row r="349" s="104" customFormat="1" ht="15"/>
    <row r="350" s="104" customFormat="1" ht="15"/>
    <row r="351" s="104" customFormat="1" ht="15"/>
    <row r="352" s="104" customFormat="1" ht="15"/>
    <row r="353" s="104" customFormat="1" ht="15"/>
    <row r="354" s="104" customFormat="1" ht="15"/>
    <row r="355" s="104" customFormat="1" ht="15"/>
    <row r="356" s="104" customFormat="1" ht="15"/>
    <row r="357" s="104" customFormat="1" ht="15"/>
    <row r="358" s="104" customFormat="1" ht="15"/>
    <row r="359" s="104" customFormat="1" ht="15"/>
    <row r="360" s="104" customFormat="1" ht="15"/>
    <row r="361" s="104" customFormat="1" ht="15"/>
    <row r="362" s="104" customFormat="1" ht="15"/>
    <row r="363" s="104" customFormat="1" ht="15"/>
    <row r="364" s="104" customFormat="1" ht="15"/>
    <row r="365" s="104" customFormat="1" ht="15"/>
    <row r="366" s="104" customFormat="1" ht="15"/>
    <row r="367" s="104" customFormat="1" ht="15"/>
    <row r="368" s="104" customFormat="1" ht="15"/>
    <row r="369" s="104" customFormat="1" ht="15"/>
    <row r="370" s="104" customFormat="1" ht="15"/>
    <row r="371" s="104" customFormat="1" ht="15"/>
    <row r="372" s="104" customFormat="1" ht="15"/>
    <row r="373" s="104" customFormat="1" ht="15"/>
    <row r="374" s="104" customFormat="1" ht="15"/>
    <row r="375" s="104" customFormat="1" ht="15"/>
    <row r="376" s="104" customFormat="1" ht="15"/>
    <row r="377" s="104" customFormat="1" ht="15"/>
    <row r="378" s="104" customFormat="1" ht="15"/>
    <row r="379" s="104" customFormat="1" ht="15"/>
    <row r="380" s="104" customFormat="1" ht="15"/>
    <row r="381" s="104" customFormat="1" ht="15"/>
    <row r="382" s="104" customFormat="1" ht="15"/>
    <row r="383" s="104" customFormat="1" ht="15"/>
    <row r="384" s="104" customFormat="1" ht="15"/>
    <row r="385" s="104" customFormat="1" ht="15"/>
    <row r="386" s="104" customFormat="1" ht="15"/>
    <row r="387" s="104" customFormat="1" ht="15"/>
    <row r="388" s="104" customFormat="1" ht="15"/>
    <row r="389" s="104" customFormat="1" ht="15"/>
    <row r="390" s="104" customFormat="1" ht="15"/>
    <row r="391" s="104" customFormat="1" ht="15"/>
    <row r="392" s="104" customFormat="1" ht="15"/>
    <row r="393" s="104" customFormat="1" ht="15"/>
    <row r="394" s="104" customFormat="1" ht="15"/>
    <row r="395" s="104" customFormat="1" ht="15"/>
    <row r="396" s="104" customFormat="1" ht="15"/>
    <row r="397" s="104" customFormat="1" ht="15"/>
    <row r="398" s="104" customFormat="1" ht="15"/>
    <row r="399" s="104" customFormat="1" ht="15"/>
    <row r="400" s="104" customFormat="1" ht="15"/>
    <row r="401" s="104" customFormat="1" ht="15"/>
    <row r="402" s="104" customFormat="1" ht="15"/>
    <row r="403" s="104" customFormat="1" ht="15"/>
    <row r="404" s="104" customFormat="1" ht="15"/>
    <row r="405" s="104" customFormat="1" ht="15"/>
    <row r="406" s="104" customFormat="1" ht="15"/>
    <row r="407" s="104" customFormat="1" ht="15"/>
  </sheetData>
  <sheetProtection password="8160" sheet="1"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7"/>
  <sheetViews>
    <sheetView tabSelected="1" view="pageBreakPreview" zoomScale="135" zoomScaleSheetLayoutView="135" zoomScalePageLayoutView="0" workbookViewId="0" topLeftCell="A1">
      <selection activeCell="C2" sqref="C2"/>
    </sheetView>
  </sheetViews>
  <sheetFormatPr defaultColWidth="9.140625" defaultRowHeight="15"/>
  <cols>
    <col min="1" max="1" width="1.7109375" style="76" customWidth="1"/>
    <col min="2" max="2" width="4.57421875" style="76" customWidth="1"/>
    <col min="3" max="3" width="26.421875" style="0" customWidth="1"/>
    <col min="4" max="4" width="15.8515625" style="0" customWidth="1"/>
    <col min="5" max="5" width="19.00390625" style="0" customWidth="1"/>
    <col min="6" max="6" width="20.00390625" style="0" customWidth="1"/>
    <col min="7" max="7" width="20.421875" style="0" customWidth="1"/>
    <col min="8" max="8" width="15.7109375" style="0" customWidth="1"/>
    <col min="9" max="9" width="13.57421875" style="0" customWidth="1"/>
    <col min="10" max="10" width="16.140625" style="0" customWidth="1"/>
  </cols>
  <sheetData>
    <row r="2" s="107" customFormat="1" ht="12">
      <c r="B2" s="106" t="s">
        <v>220</v>
      </c>
    </row>
    <row r="3" spans="2:10" s="110" customFormat="1" ht="94.5">
      <c r="B3" s="179" t="s">
        <v>138</v>
      </c>
      <c r="C3" s="108" t="s">
        <v>139</v>
      </c>
      <c r="D3" s="108" t="s">
        <v>140</v>
      </c>
      <c r="E3" s="109" t="s">
        <v>172</v>
      </c>
      <c r="F3" s="108" t="s">
        <v>141</v>
      </c>
      <c r="G3" s="109" t="s">
        <v>173</v>
      </c>
      <c r="H3" s="109" t="s">
        <v>170</v>
      </c>
      <c r="I3" s="108" t="s">
        <v>142</v>
      </c>
      <c r="J3" s="109" t="s">
        <v>171</v>
      </c>
    </row>
    <row r="4" spans="2:10" s="104" customFormat="1" ht="15.75">
      <c r="B4" s="180">
        <v>1</v>
      </c>
      <c r="C4" s="103"/>
      <c r="D4" s="103"/>
      <c r="E4" s="111"/>
      <c r="F4" s="112"/>
      <c r="G4" s="113"/>
      <c r="H4" s="114"/>
      <c r="I4" s="103"/>
      <c r="J4" s="111"/>
    </row>
    <row r="5" spans="2:10" s="104" customFormat="1" ht="15.75">
      <c r="B5" s="180">
        <v>2</v>
      </c>
      <c r="C5" s="115"/>
      <c r="D5" s="103"/>
      <c r="E5" s="111"/>
      <c r="F5" s="118" t="s">
        <v>174</v>
      </c>
      <c r="G5" s="113"/>
      <c r="H5" s="114"/>
      <c r="I5" s="103"/>
      <c r="J5" s="111"/>
    </row>
    <row r="6" spans="2:10" s="104" customFormat="1" ht="15.75">
      <c r="B6" s="180">
        <v>3</v>
      </c>
      <c r="C6" s="115"/>
      <c r="D6" s="103"/>
      <c r="E6" s="111"/>
      <c r="F6" s="112"/>
      <c r="G6" s="113"/>
      <c r="H6" s="114"/>
      <c r="I6" s="103"/>
      <c r="J6" s="111"/>
    </row>
    <row r="7" spans="2:10" s="104" customFormat="1" ht="15.75">
      <c r="B7" s="180">
        <v>4</v>
      </c>
      <c r="C7" s="103"/>
      <c r="D7" s="103"/>
      <c r="E7" s="102"/>
      <c r="F7" s="116"/>
      <c r="G7" s="113"/>
      <c r="H7" s="103"/>
      <c r="I7" s="103"/>
      <c r="J7" s="117"/>
    </row>
    <row r="8" spans="2:10" s="104" customFormat="1" ht="15.75">
      <c r="B8" s="180">
        <v>5</v>
      </c>
      <c r="C8" s="173"/>
      <c r="D8" s="174"/>
      <c r="E8" s="175"/>
      <c r="F8" s="176"/>
      <c r="G8" s="177"/>
      <c r="H8" s="174"/>
      <c r="I8" s="174"/>
      <c r="J8" s="178"/>
    </row>
    <row r="9" spans="2:10" s="104" customFormat="1" ht="15">
      <c r="B9" s="181">
        <v>6</v>
      </c>
      <c r="C9" s="34"/>
      <c r="D9" s="34"/>
      <c r="E9" s="34"/>
      <c r="F9" s="34"/>
      <c r="G9" s="34" t="s">
        <v>174</v>
      </c>
      <c r="H9" s="34"/>
      <c r="I9" s="34"/>
      <c r="J9" s="34" t="s">
        <v>174</v>
      </c>
    </row>
    <row r="10" spans="2:10" s="104" customFormat="1" ht="15">
      <c r="B10" s="181">
        <v>7</v>
      </c>
      <c r="C10" s="34" t="s">
        <v>174</v>
      </c>
      <c r="D10" s="34"/>
      <c r="E10" s="34"/>
      <c r="F10" s="34"/>
      <c r="G10" s="34"/>
      <c r="H10" s="34"/>
      <c r="I10" s="34"/>
      <c r="J10" s="34"/>
    </row>
    <row r="11" spans="2:10" s="104" customFormat="1" ht="15">
      <c r="B11" s="181">
        <v>8</v>
      </c>
      <c r="C11" s="34"/>
      <c r="D11" s="34"/>
      <c r="E11" s="34"/>
      <c r="F11" s="34"/>
      <c r="G11" s="34"/>
      <c r="H11" s="34"/>
      <c r="I11" s="34"/>
      <c r="J11" s="34"/>
    </row>
    <row r="12" spans="2:10" s="104" customFormat="1" ht="15">
      <c r="B12" s="181">
        <v>9</v>
      </c>
      <c r="C12" s="34"/>
      <c r="D12" s="34"/>
      <c r="E12" s="34"/>
      <c r="F12" s="34" t="s">
        <v>174</v>
      </c>
      <c r="G12" s="34"/>
      <c r="H12" s="34"/>
      <c r="I12" s="34"/>
      <c r="J12" s="34"/>
    </row>
    <row r="13" spans="2:10" s="104" customFormat="1" ht="15">
      <c r="B13" s="181">
        <v>10</v>
      </c>
      <c r="C13" s="34"/>
      <c r="D13" s="34"/>
      <c r="E13" s="34"/>
      <c r="F13" s="34"/>
      <c r="G13" s="34"/>
      <c r="H13" s="34"/>
      <c r="I13" s="34"/>
      <c r="J13" s="34"/>
    </row>
    <row r="14" s="104" customFormat="1" ht="15"/>
    <row r="15" s="104" customFormat="1" ht="15"/>
    <row r="16" s="104" customFormat="1" ht="15">
      <c r="D16" s="104" t="s">
        <v>174</v>
      </c>
    </row>
    <row r="17" s="104" customFormat="1" ht="15">
      <c r="H17" s="104" t="s">
        <v>174</v>
      </c>
    </row>
    <row r="18" s="104" customFormat="1" ht="15"/>
    <row r="19" s="104" customFormat="1" ht="15"/>
    <row r="20" s="104" customFormat="1" ht="15"/>
    <row r="21" s="104" customFormat="1" ht="15"/>
    <row r="22" s="104" customFormat="1" ht="15"/>
    <row r="23" s="104" customFormat="1" ht="15"/>
    <row r="24" s="104" customFormat="1" ht="15"/>
    <row r="25" s="104" customFormat="1" ht="15"/>
    <row r="26" s="104" customFormat="1" ht="15"/>
    <row r="27" s="104" customFormat="1" ht="15"/>
    <row r="28" s="104" customFormat="1" ht="15"/>
    <row r="29" s="104" customFormat="1" ht="15"/>
    <row r="30" s="104" customFormat="1" ht="15"/>
    <row r="31" s="104" customFormat="1" ht="15"/>
    <row r="32" s="104" customFormat="1" ht="15"/>
    <row r="33" s="104" customFormat="1" ht="15"/>
    <row r="34" s="104" customFormat="1" ht="15"/>
    <row r="35" s="104" customFormat="1" ht="15"/>
    <row r="36" s="104" customFormat="1" ht="15"/>
    <row r="37" s="104" customFormat="1" ht="15"/>
    <row r="38" s="104" customFormat="1" ht="15"/>
    <row r="39" s="104" customFormat="1" ht="15"/>
    <row r="40" s="104" customFormat="1" ht="15"/>
    <row r="41" s="104" customFormat="1" ht="15"/>
    <row r="42" s="104" customFormat="1" ht="15"/>
    <row r="43" s="104" customFormat="1" ht="15"/>
    <row r="44" s="104" customFormat="1" ht="15"/>
    <row r="45" s="104" customFormat="1" ht="15"/>
    <row r="46" s="104" customFormat="1" ht="15"/>
    <row r="47" s="104" customFormat="1" ht="15"/>
    <row r="48" s="104" customFormat="1" ht="15"/>
    <row r="49" s="104" customFormat="1" ht="15"/>
    <row r="50" s="104" customFormat="1" ht="15"/>
    <row r="51" s="104" customFormat="1" ht="15"/>
    <row r="52" s="104" customFormat="1" ht="15"/>
    <row r="53" s="104" customFormat="1" ht="15"/>
    <row r="54" s="104" customFormat="1" ht="15"/>
    <row r="55" s="104" customFormat="1" ht="15"/>
    <row r="56" s="104" customFormat="1" ht="15"/>
    <row r="57" s="104" customFormat="1" ht="15"/>
    <row r="58" s="104" customFormat="1" ht="15"/>
    <row r="59" s="104" customFormat="1" ht="15"/>
    <row r="60" s="104" customFormat="1" ht="15"/>
    <row r="61" s="104" customFormat="1" ht="15"/>
    <row r="62" s="104" customFormat="1" ht="15"/>
    <row r="63" s="104" customFormat="1" ht="15"/>
    <row r="64" s="104" customFormat="1" ht="15"/>
    <row r="65" s="104" customFormat="1" ht="15"/>
    <row r="66" s="104" customFormat="1" ht="15"/>
    <row r="67" s="104" customFormat="1" ht="15"/>
    <row r="68" s="104" customFormat="1" ht="15"/>
    <row r="69" s="104" customFormat="1" ht="15"/>
    <row r="70" s="104" customFormat="1" ht="15"/>
    <row r="71" s="104" customFormat="1" ht="15"/>
    <row r="72" s="104" customFormat="1" ht="15"/>
    <row r="73" s="104" customFormat="1" ht="15"/>
    <row r="74" s="104" customFormat="1" ht="15"/>
    <row r="75" s="104" customFormat="1" ht="15"/>
    <row r="76" s="104" customFormat="1" ht="15"/>
    <row r="77" s="104" customFormat="1" ht="15"/>
    <row r="78" s="104" customFormat="1" ht="15"/>
    <row r="79" s="104" customFormat="1" ht="15"/>
    <row r="80" s="104" customFormat="1" ht="15"/>
    <row r="81" s="104" customFormat="1" ht="15"/>
    <row r="82" s="104" customFormat="1" ht="15"/>
    <row r="83" s="104" customFormat="1" ht="15"/>
    <row r="84" s="104" customFormat="1" ht="15"/>
    <row r="85" s="104" customFormat="1" ht="15"/>
    <row r="86" s="104" customFormat="1" ht="15"/>
    <row r="87" s="104" customFormat="1" ht="15"/>
    <row r="88" s="104" customFormat="1" ht="15"/>
    <row r="89" s="104" customFormat="1" ht="15"/>
    <row r="90" s="104" customFormat="1" ht="15"/>
    <row r="91" s="104" customFormat="1" ht="15"/>
    <row r="92" s="104" customFormat="1" ht="15"/>
    <row r="93" s="104" customFormat="1" ht="15"/>
    <row r="94" s="104" customFormat="1" ht="15"/>
    <row r="95" s="104" customFormat="1" ht="15"/>
    <row r="96" s="104" customFormat="1" ht="15"/>
    <row r="97" s="104" customFormat="1" ht="15"/>
    <row r="98" s="104" customFormat="1" ht="15"/>
    <row r="99" s="104" customFormat="1" ht="15"/>
    <row r="100" s="104" customFormat="1" ht="15"/>
  </sheetData>
  <sheetProtection password="8160" sheet="1"/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Золотарева</dc:creator>
  <cp:keywords/>
  <dc:description/>
  <cp:lastModifiedBy>kadry</cp:lastModifiedBy>
  <cp:lastPrinted>2016-12-22T11:44:42Z</cp:lastPrinted>
  <dcterms:created xsi:type="dcterms:W3CDTF">2011-11-24T08:47:36Z</dcterms:created>
  <dcterms:modified xsi:type="dcterms:W3CDTF">2019-12-13T07:12:35Z</dcterms:modified>
  <cp:category/>
  <cp:version/>
  <cp:contentType/>
  <cp:contentStatus/>
</cp:coreProperties>
</file>